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filterPrivacy="1"/>
  <xr:revisionPtr revIDLastSave="0" documentId="13_ncr:1_{56D3AA29-88BC-460F-BFFC-26D958EDA037}" xr6:coauthVersionLast="45" xr6:coauthVersionMax="45" xr10:uidLastSave="{00000000-0000-0000-0000-000000000000}"/>
  <bookViews>
    <workbookView xWindow="-98" yWindow="-98" windowWidth="19396" windowHeight="10395" activeTab="1" xr2:uid="{00000000-000D-0000-FFFF-FFFF00000000}"/>
  </bookViews>
  <sheets>
    <sheet name="INSTRUKTIONER" sheetId="6" r:id="rId1"/>
    <sheet name="Försäljning" sheetId="3" r:id="rId2"/>
    <sheet name="Kassaflöde" sheetId="4" r:id="rId3"/>
    <sheet name="KassaflödesDiagram" sheetId="5" r:id="rId4"/>
  </sheets>
  <definedNames>
    <definedName name="Företagets_namn">#REF!</definedName>
    <definedName name="Kassa_början">#REF!</definedName>
    <definedName name="Kassa_minsta">#REF!</definedName>
    <definedName name="Startdatum">#REF!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9" i="3" l="1"/>
  <c r="K38" i="3"/>
  <c r="K37" i="3"/>
  <c r="M37" i="3" s="1"/>
  <c r="O37" i="3" s="1"/>
  <c r="Q37" i="3" s="1"/>
  <c r="S37" i="3" s="1"/>
  <c r="U37" i="3" s="1"/>
  <c r="W37" i="3" s="1"/>
  <c r="Y37" i="3" s="1"/>
  <c r="AA37" i="3" s="1"/>
  <c r="AC37" i="3" s="1"/>
  <c r="AE37" i="3" s="1"/>
  <c r="K36" i="3"/>
  <c r="K35" i="3"/>
  <c r="K32" i="3"/>
  <c r="M39" i="3"/>
  <c r="M38" i="3"/>
  <c r="O38" i="3" s="1"/>
  <c r="Q38" i="3" s="1"/>
  <c r="S38" i="3" s="1"/>
  <c r="U38" i="3" s="1"/>
  <c r="W38" i="3" s="1"/>
  <c r="Y38" i="3" s="1"/>
  <c r="AA38" i="3" s="1"/>
  <c r="AC38" i="3" s="1"/>
  <c r="AE38" i="3" s="1"/>
  <c r="M36" i="3"/>
  <c r="M35" i="3"/>
  <c r="M32" i="3"/>
  <c r="O32" i="3" s="1"/>
  <c r="Q32" i="3" s="1"/>
  <c r="S32" i="3" s="1"/>
  <c r="U32" i="3" s="1"/>
  <c r="W32" i="3" s="1"/>
  <c r="Y32" i="3" s="1"/>
  <c r="AA32" i="3" s="1"/>
  <c r="AC32" i="3" s="1"/>
  <c r="AE32" i="3" s="1"/>
  <c r="O39" i="3"/>
  <c r="Q39" i="3" s="1"/>
  <c r="S39" i="3" s="1"/>
  <c r="U39" i="3" s="1"/>
  <c r="W39" i="3" s="1"/>
  <c r="Y39" i="3" s="1"/>
  <c r="AA39" i="3" s="1"/>
  <c r="AC39" i="3" s="1"/>
  <c r="AE39" i="3" s="1"/>
  <c r="O36" i="3"/>
  <c r="O35" i="3"/>
  <c r="Q35" i="3" s="1"/>
  <c r="S35" i="3" s="1"/>
  <c r="U35" i="3" s="1"/>
  <c r="W35" i="3" s="1"/>
  <c r="Y35" i="3" s="1"/>
  <c r="AA35" i="3" s="1"/>
  <c r="AC35" i="3" s="1"/>
  <c r="AE35" i="3" s="1"/>
  <c r="Q36" i="3"/>
  <c r="S36" i="3" s="1"/>
  <c r="U36" i="3" s="1"/>
  <c r="W36" i="3" s="1"/>
  <c r="Y36" i="3" s="1"/>
  <c r="AA36" i="3" s="1"/>
  <c r="AC36" i="3" s="1"/>
  <c r="AE36" i="3" s="1"/>
  <c r="I40" i="3"/>
  <c r="C68" i="3" s="1"/>
  <c r="I39" i="3"/>
  <c r="I38" i="3"/>
  <c r="I37" i="3"/>
  <c r="I36" i="3"/>
  <c r="I35" i="3"/>
  <c r="I34" i="3"/>
  <c r="K34" i="3" s="1"/>
  <c r="I33" i="3"/>
  <c r="C61" i="3" s="1"/>
  <c r="I32" i="3"/>
  <c r="I31" i="3"/>
  <c r="K31" i="3" s="1"/>
  <c r="M31" i="3" s="1"/>
  <c r="O31" i="3" s="1"/>
  <c r="Q31" i="3" s="1"/>
  <c r="S31" i="3" s="1"/>
  <c r="U31" i="3" s="1"/>
  <c r="W31" i="3" s="1"/>
  <c r="Y31" i="3" s="1"/>
  <c r="AA31" i="3" s="1"/>
  <c r="AC31" i="3" s="1"/>
  <c r="AE31" i="3" s="1"/>
  <c r="N67" i="3"/>
  <c r="M67" i="3"/>
  <c r="L67" i="3"/>
  <c r="K67" i="3"/>
  <c r="J67" i="3"/>
  <c r="I67" i="3"/>
  <c r="H67" i="3"/>
  <c r="G67" i="3"/>
  <c r="F67" i="3"/>
  <c r="E67" i="3"/>
  <c r="D67" i="3"/>
  <c r="C67" i="3"/>
  <c r="N66" i="3"/>
  <c r="M66" i="3"/>
  <c r="L66" i="3"/>
  <c r="K66" i="3"/>
  <c r="J66" i="3"/>
  <c r="I66" i="3"/>
  <c r="H66" i="3"/>
  <c r="G66" i="3"/>
  <c r="F66" i="3"/>
  <c r="E66" i="3"/>
  <c r="D66" i="3"/>
  <c r="C66" i="3"/>
  <c r="N65" i="3"/>
  <c r="M65" i="3"/>
  <c r="L65" i="3"/>
  <c r="K65" i="3"/>
  <c r="J65" i="3"/>
  <c r="I65" i="3"/>
  <c r="H65" i="3"/>
  <c r="G65" i="3"/>
  <c r="F65" i="3"/>
  <c r="E65" i="3"/>
  <c r="D65" i="3"/>
  <c r="C65" i="3"/>
  <c r="N64" i="3"/>
  <c r="M64" i="3"/>
  <c r="L64" i="3"/>
  <c r="K64" i="3"/>
  <c r="J64" i="3"/>
  <c r="I64" i="3"/>
  <c r="H64" i="3"/>
  <c r="G64" i="3"/>
  <c r="F64" i="3"/>
  <c r="E64" i="3"/>
  <c r="D64" i="3"/>
  <c r="C64" i="3"/>
  <c r="N63" i="3"/>
  <c r="M63" i="3"/>
  <c r="L63" i="3"/>
  <c r="K63" i="3"/>
  <c r="J63" i="3"/>
  <c r="I63" i="3"/>
  <c r="H63" i="3"/>
  <c r="G63" i="3"/>
  <c r="F63" i="3"/>
  <c r="E63" i="3"/>
  <c r="D63" i="3"/>
  <c r="C63" i="3"/>
  <c r="B68" i="3"/>
  <c r="B67" i="3"/>
  <c r="B66" i="3"/>
  <c r="B65" i="3"/>
  <c r="B64" i="3"/>
  <c r="B63" i="3"/>
  <c r="B62" i="3"/>
  <c r="B61" i="3"/>
  <c r="B60" i="3"/>
  <c r="B59" i="3"/>
  <c r="B58" i="3"/>
  <c r="D62" i="3" l="1"/>
  <c r="M34" i="3"/>
  <c r="C62" i="3"/>
  <c r="K33" i="3"/>
  <c r="K40" i="3"/>
  <c r="R4" i="4"/>
  <c r="R3" i="4"/>
  <c r="R54" i="4"/>
  <c r="R48" i="4"/>
  <c r="R53" i="4"/>
  <c r="R52" i="4"/>
  <c r="R51" i="4"/>
  <c r="R50" i="4"/>
  <c r="R49" i="4"/>
  <c r="R45" i="4"/>
  <c r="R44" i="4"/>
  <c r="R43" i="4"/>
  <c r="R42" i="4"/>
  <c r="R41" i="4"/>
  <c r="R40" i="4"/>
  <c r="R39" i="4"/>
  <c r="R38" i="4"/>
  <c r="R37" i="4"/>
  <c r="R36" i="4"/>
  <c r="R35" i="4"/>
  <c r="R34" i="4"/>
  <c r="R33" i="4"/>
  <c r="R32" i="4"/>
  <c r="R31" i="4"/>
  <c r="R30" i="4"/>
  <c r="R29" i="4"/>
  <c r="R28" i="4"/>
  <c r="R27" i="4"/>
  <c r="R26" i="4"/>
  <c r="R25" i="4"/>
  <c r="R24" i="4"/>
  <c r="R23" i="4"/>
  <c r="R22" i="4"/>
  <c r="R21" i="4"/>
  <c r="R20" i="4"/>
  <c r="R16" i="4"/>
  <c r="R15" i="4"/>
  <c r="R14" i="4"/>
  <c r="R13" i="4"/>
  <c r="O34" i="3" l="1"/>
  <c r="E62" i="3"/>
  <c r="M33" i="3"/>
  <c r="D61" i="3"/>
  <c r="M40" i="3"/>
  <c r="D68" i="3"/>
  <c r="Q1" i="4"/>
  <c r="P1" i="4"/>
  <c r="O1" i="4"/>
  <c r="N1" i="4"/>
  <c r="M1" i="4"/>
  <c r="L1" i="4"/>
  <c r="K1" i="4"/>
  <c r="J1" i="4"/>
  <c r="I1" i="4"/>
  <c r="H1" i="4"/>
  <c r="G1" i="4"/>
  <c r="F1" i="4"/>
  <c r="Q34" i="3" l="1"/>
  <c r="F62" i="3"/>
  <c r="O33" i="3"/>
  <c r="E61" i="3"/>
  <c r="O40" i="3"/>
  <c r="E68" i="3"/>
  <c r="B4" i="4"/>
  <c r="B3" i="4"/>
  <c r="B2" i="4"/>
  <c r="Q54" i="4"/>
  <c r="Q4" i="4" s="1"/>
  <c r="P54" i="4"/>
  <c r="P4" i="4" s="1"/>
  <c r="O54" i="4"/>
  <c r="O4" i="4" s="1"/>
  <c r="N54" i="4"/>
  <c r="N4" i="4" s="1"/>
  <c r="M54" i="4"/>
  <c r="M4" i="4" s="1"/>
  <c r="L54" i="4"/>
  <c r="L4" i="4" s="1"/>
  <c r="K54" i="4"/>
  <c r="K4" i="4" s="1"/>
  <c r="J54" i="4"/>
  <c r="J4" i="4" s="1"/>
  <c r="I54" i="4"/>
  <c r="I4" i="4" s="1"/>
  <c r="H54" i="4"/>
  <c r="H4" i="4" s="1"/>
  <c r="G54" i="4"/>
  <c r="G4" i="4" s="1"/>
  <c r="F54" i="4"/>
  <c r="F4" i="4" s="1"/>
  <c r="F39" i="4"/>
  <c r="Q39" i="4"/>
  <c r="P39" i="4"/>
  <c r="O39" i="4"/>
  <c r="N39" i="4"/>
  <c r="M39" i="4"/>
  <c r="L39" i="4"/>
  <c r="K39" i="4"/>
  <c r="J39" i="4"/>
  <c r="J45" i="4" s="1"/>
  <c r="J3" i="4" s="1"/>
  <c r="I39" i="4"/>
  <c r="I45" i="4" s="1"/>
  <c r="I3" i="4" s="1"/>
  <c r="H39" i="4"/>
  <c r="H45" i="4" s="1"/>
  <c r="H3" i="4" s="1"/>
  <c r="G39" i="4"/>
  <c r="G45" i="4" s="1"/>
  <c r="G3" i="4" s="1"/>
  <c r="F45" i="4"/>
  <c r="F3" i="4" s="1"/>
  <c r="C53" i="3"/>
  <c r="C51" i="3"/>
  <c r="C50" i="3"/>
  <c r="C49" i="3"/>
  <c r="C48" i="3"/>
  <c r="C47" i="3"/>
  <c r="C46" i="3"/>
  <c r="N43" i="3"/>
  <c r="N58" i="3" s="1"/>
  <c r="M43" i="3"/>
  <c r="M58" i="3" s="1"/>
  <c r="L43" i="3"/>
  <c r="L58" i="3" s="1"/>
  <c r="K43" i="3"/>
  <c r="K58" i="3" s="1"/>
  <c r="J43" i="3"/>
  <c r="J58" i="3" s="1"/>
  <c r="I43" i="3"/>
  <c r="I58" i="3" s="1"/>
  <c r="H43" i="3"/>
  <c r="H58" i="3" s="1"/>
  <c r="G43" i="3"/>
  <c r="G58" i="3" s="1"/>
  <c r="F43" i="3"/>
  <c r="F58" i="3" s="1"/>
  <c r="E43" i="3"/>
  <c r="E58" i="3" s="1"/>
  <c r="D43" i="3"/>
  <c r="D58" i="3" s="1"/>
  <c r="C43" i="3"/>
  <c r="C58" i="3" s="1"/>
  <c r="B53" i="3"/>
  <c r="B52" i="3"/>
  <c r="B51" i="3"/>
  <c r="B50" i="3"/>
  <c r="B49" i="3"/>
  <c r="B48" i="3"/>
  <c r="B47" i="3"/>
  <c r="B46" i="3"/>
  <c r="B45" i="3"/>
  <c r="B44" i="3"/>
  <c r="S34" i="3" l="1"/>
  <c r="G62" i="3"/>
  <c r="Q33" i="3"/>
  <c r="F61" i="3"/>
  <c r="Q40" i="3"/>
  <c r="F68" i="3"/>
  <c r="C60" i="3"/>
  <c r="C44" i="3"/>
  <c r="C59" i="3"/>
  <c r="C52" i="3"/>
  <c r="L45" i="4"/>
  <c r="L3" i="4" s="1"/>
  <c r="O45" i="4"/>
  <c r="O3" i="4" s="1"/>
  <c r="K45" i="4"/>
  <c r="K3" i="4" s="1"/>
  <c r="M45" i="4"/>
  <c r="M3" i="4" s="1"/>
  <c r="P45" i="4"/>
  <c r="P3" i="4" s="1"/>
  <c r="C45" i="3"/>
  <c r="D45" i="3"/>
  <c r="U34" i="3" l="1"/>
  <c r="H62" i="3"/>
  <c r="S33" i="3"/>
  <c r="G61" i="3"/>
  <c r="S40" i="3"/>
  <c r="G68" i="3"/>
  <c r="C54" i="3"/>
  <c r="C55" i="3" s="1"/>
  <c r="D60" i="3"/>
  <c r="D59" i="3"/>
  <c r="Q45" i="4"/>
  <c r="Q3" i="4" s="1"/>
  <c r="N45" i="4"/>
  <c r="N3" i="4" s="1"/>
  <c r="C69" i="3"/>
  <c r="F8" i="4" s="1"/>
  <c r="D53" i="3"/>
  <c r="D52" i="3"/>
  <c r="D48" i="3"/>
  <c r="D51" i="3"/>
  <c r="D47" i="3"/>
  <c r="D49" i="3"/>
  <c r="D50" i="3"/>
  <c r="D46" i="3"/>
  <c r="D44" i="3"/>
  <c r="W34" i="3" l="1"/>
  <c r="I62" i="3"/>
  <c r="F12" i="4"/>
  <c r="U33" i="3"/>
  <c r="H61" i="3"/>
  <c r="U40" i="3"/>
  <c r="H68" i="3"/>
  <c r="E60" i="3"/>
  <c r="E45" i="3"/>
  <c r="F59" i="3"/>
  <c r="E59" i="3"/>
  <c r="F17" i="4"/>
  <c r="D69" i="3"/>
  <c r="G8" i="4" s="1"/>
  <c r="C70" i="3"/>
  <c r="D54" i="3"/>
  <c r="E52" i="3"/>
  <c r="E49" i="3"/>
  <c r="E50" i="3"/>
  <c r="E48" i="3"/>
  <c r="E46" i="3"/>
  <c r="E51" i="3"/>
  <c r="E47" i="3"/>
  <c r="E53" i="3"/>
  <c r="E44" i="3"/>
  <c r="Y34" i="3" l="1"/>
  <c r="J62" i="3"/>
  <c r="W33" i="3"/>
  <c r="I61" i="3"/>
  <c r="W40" i="3"/>
  <c r="I68" i="3"/>
  <c r="E69" i="3"/>
  <c r="E70" i="3" s="1"/>
  <c r="F60" i="3"/>
  <c r="F69" i="3" s="1"/>
  <c r="F45" i="3"/>
  <c r="G59" i="3"/>
  <c r="F2" i="4"/>
  <c r="D70" i="3"/>
  <c r="D55" i="3"/>
  <c r="G12" i="4"/>
  <c r="E54" i="3"/>
  <c r="F49" i="3"/>
  <c r="F53" i="3"/>
  <c r="F51" i="3"/>
  <c r="F47" i="3"/>
  <c r="F52" i="3"/>
  <c r="F48" i="3"/>
  <c r="F46" i="3"/>
  <c r="F50" i="3"/>
  <c r="F44" i="3"/>
  <c r="AA34" i="3" l="1"/>
  <c r="K62" i="3"/>
  <c r="Y33" i="3"/>
  <c r="J61" i="3"/>
  <c r="Y40" i="3"/>
  <c r="J68" i="3"/>
  <c r="H8" i="4"/>
  <c r="G60" i="3"/>
  <c r="G45" i="3"/>
  <c r="H59" i="3"/>
  <c r="G17" i="4"/>
  <c r="F5" i="4"/>
  <c r="F54" i="3"/>
  <c r="F55" i="3" s="1"/>
  <c r="F70" i="3"/>
  <c r="I8" i="4"/>
  <c r="E55" i="3"/>
  <c r="H12" i="4"/>
  <c r="H17" i="4" s="1"/>
  <c r="H2" i="4" s="1"/>
  <c r="H5" i="4" s="1"/>
  <c r="G69" i="3"/>
  <c r="G50" i="3"/>
  <c r="G53" i="3"/>
  <c r="G48" i="3"/>
  <c r="G47" i="3"/>
  <c r="G46" i="3"/>
  <c r="G51" i="3"/>
  <c r="G52" i="3"/>
  <c r="G49" i="3"/>
  <c r="G44" i="3"/>
  <c r="AC34" i="3" l="1"/>
  <c r="L62" i="3"/>
  <c r="AA33" i="3"/>
  <c r="K61" i="3"/>
  <c r="AA40" i="3"/>
  <c r="K68" i="3"/>
  <c r="H60" i="3"/>
  <c r="H45" i="3"/>
  <c r="I12" i="4"/>
  <c r="I17" i="4" s="1"/>
  <c r="I2" i="4" s="1"/>
  <c r="I5" i="4" s="1"/>
  <c r="F6" i="4"/>
  <c r="G2" i="4"/>
  <c r="G54" i="3"/>
  <c r="G55" i="3" s="1"/>
  <c r="G70" i="3"/>
  <c r="J8" i="4"/>
  <c r="H69" i="3"/>
  <c r="H53" i="3"/>
  <c r="H49" i="3"/>
  <c r="H51" i="3"/>
  <c r="H52" i="3"/>
  <c r="H50" i="3"/>
  <c r="H47" i="3"/>
  <c r="H46" i="3"/>
  <c r="H48" i="3"/>
  <c r="H44" i="3"/>
  <c r="AE34" i="3" l="1"/>
  <c r="N62" i="3" s="1"/>
  <c r="M62" i="3"/>
  <c r="AC33" i="3"/>
  <c r="L61" i="3"/>
  <c r="AC40" i="3"/>
  <c r="L68" i="3"/>
  <c r="I59" i="3"/>
  <c r="I60" i="3"/>
  <c r="I45" i="3"/>
  <c r="J12" i="4"/>
  <c r="J17" i="4" s="1"/>
  <c r="J2" i="4" s="1"/>
  <c r="J5" i="4" s="1"/>
  <c r="G5" i="4"/>
  <c r="H70" i="3"/>
  <c r="K8" i="4"/>
  <c r="H54" i="3"/>
  <c r="I49" i="3"/>
  <c r="I47" i="3"/>
  <c r="I46" i="3"/>
  <c r="I53" i="3"/>
  <c r="I48" i="3"/>
  <c r="I52" i="3"/>
  <c r="I50" i="3"/>
  <c r="I51" i="3"/>
  <c r="I44" i="3"/>
  <c r="AE33" i="3" l="1"/>
  <c r="N61" i="3" s="1"/>
  <c r="M61" i="3"/>
  <c r="AE40" i="3"/>
  <c r="N68" i="3" s="1"/>
  <c r="M68" i="3"/>
  <c r="I69" i="3"/>
  <c r="L8" i="4" s="1"/>
  <c r="J6" i="4"/>
  <c r="J59" i="3"/>
  <c r="J60" i="3"/>
  <c r="J45" i="3"/>
  <c r="G6" i="4"/>
  <c r="H6" i="4"/>
  <c r="I6" i="4"/>
  <c r="I70" i="3"/>
  <c r="H55" i="3"/>
  <c r="K12" i="4"/>
  <c r="I54" i="3"/>
  <c r="J53" i="3"/>
  <c r="J51" i="3"/>
  <c r="J47" i="3"/>
  <c r="J48" i="3"/>
  <c r="J49" i="3"/>
  <c r="J52" i="3"/>
  <c r="J50" i="3"/>
  <c r="J46" i="3"/>
  <c r="J44" i="3"/>
  <c r="J69" i="3" l="1"/>
  <c r="J70" i="3" s="1"/>
  <c r="K59" i="3"/>
  <c r="K60" i="3"/>
  <c r="K45" i="3"/>
  <c r="K17" i="4"/>
  <c r="I55" i="3"/>
  <c r="L12" i="4"/>
  <c r="L17" i="4" s="1"/>
  <c r="L2" i="4" s="1"/>
  <c r="L5" i="4" s="1"/>
  <c r="J54" i="3"/>
  <c r="K51" i="3"/>
  <c r="K52" i="3"/>
  <c r="K50" i="3"/>
  <c r="K47" i="3"/>
  <c r="K46" i="3"/>
  <c r="K48" i="3"/>
  <c r="K49" i="3"/>
  <c r="K53" i="3"/>
  <c r="K44" i="3"/>
  <c r="M8" i="4" l="1"/>
  <c r="K69" i="3"/>
  <c r="K70" i="3" s="1"/>
  <c r="L59" i="3"/>
  <c r="L60" i="3"/>
  <c r="L45" i="3"/>
  <c r="K2" i="4"/>
  <c r="J55" i="3"/>
  <c r="M12" i="4"/>
  <c r="M17" i="4" s="1"/>
  <c r="M2" i="4" s="1"/>
  <c r="M5" i="4" s="1"/>
  <c r="K54" i="3"/>
  <c r="L47" i="3"/>
  <c r="L53" i="3"/>
  <c r="L48" i="3"/>
  <c r="L46" i="3"/>
  <c r="L51" i="3"/>
  <c r="L52" i="3"/>
  <c r="L49" i="3"/>
  <c r="L50" i="3"/>
  <c r="L44" i="3"/>
  <c r="N8" i="4" l="1"/>
  <c r="L69" i="3"/>
  <c r="L70" i="3" s="1"/>
  <c r="N59" i="3"/>
  <c r="M59" i="3"/>
  <c r="M60" i="3"/>
  <c r="M45" i="3"/>
  <c r="K5" i="4"/>
  <c r="K55" i="3"/>
  <c r="N12" i="4"/>
  <c r="N17" i="4" s="1"/>
  <c r="N2" i="4" s="1"/>
  <c r="N5" i="4" s="1"/>
  <c r="L54" i="3"/>
  <c r="M53" i="3"/>
  <c r="M50" i="3"/>
  <c r="M52" i="3"/>
  <c r="M51" i="3"/>
  <c r="M47" i="3"/>
  <c r="M46" i="3"/>
  <c r="M49" i="3"/>
  <c r="M48" i="3"/>
  <c r="M44" i="3"/>
  <c r="O8" i="4" l="1"/>
  <c r="N6" i="4"/>
  <c r="M69" i="3"/>
  <c r="M70" i="3" s="1"/>
  <c r="N45" i="3"/>
  <c r="N60" i="3"/>
  <c r="K6" i="4"/>
  <c r="L6" i="4"/>
  <c r="M6" i="4"/>
  <c r="L55" i="3"/>
  <c r="O12" i="4"/>
  <c r="O17" i="4" s="1"/>
  <c r="O2" i="4" s="1"/>
  <c r="O5" i="4" s="1"/>
  <c r="O6" i="4" s="1"/>
  <c r="M54" i="3"/>
  <c r="N47" i="3"/>
  <c r="N48" i="3"/>
  <c r="N50" i="3"/>
  <c r="N49" i="3"/>
  <c r="N46" i="3"/>
  <c r="N51" i="3"/>
  <c r="N52" i="3"/>
  <c r="N53" i="3"/>
  <c r="N44" i="3"/>
  <c r="P8" i="4" l="1"/>
  <c r="M55" i="3"/>
  <c r="P12" i="4"/>
  <c r="P17" i="4" s="1"/>
  <c r="P2" i="4" s="1"/>
  <c r="N69" i="3"/>
  <c r="N54" i="3"/>
  <c r="P5" i="4" l="1"/>
  <c r="N70" i="3"/>
  <c r="Q8" i="4"/>
  <c r="R8" i="4" s="1"/>
  <c r="N55" i="3"/>
  <c r="Q12" i="4"/>
  <c r="Q17" i="4" l="1"/>
  <c r="R12" i="4"/>
  <c r="P6" i="4"/>
  <c r="Q2" i="4" l="1"/>
  <c r="R17" i="4"/>
  <c r="Q5" i="4" l="1"/>
  <c r="R2" i="4"/>
  <c r="Q6" i="4" l="1"/>
  <c r="R5" i="4"/>
</calcChain>
</file>

<file path=xl/sharedStrings.xml><?xml version="1.0" encoding="utf-8"?>
<sst xmlns="http://schemas.openxmlformats.org/spreadsheetml/2006/main" count="171" uniqueCount="132">
  <si>
    <t>Kontantförsäljning</t>
  </si>
  <si>
    <t>Ränta, övriga intäkter</t>
  </si>
  <si>
    <t>Lånebelopp</t>
  </si>
  <si>
    <t>Ägartillskott</t>
  </si>
  <si>
    <t>Annonsering</t>
  </si>
  <si>
    <t>Provisioner och avgifter</t>
  </si>
  <si>
    <t>Kontraktsarbete</t>
  </si>
  <si>
    <t>Förmåner för anställda</t>
  </si>
  <si>
    <t>Försäkring (annat än sjukförsäkring)</t>
  </si>
  <si>
    <t>Ränteutgifter</t>
  </si>
  <si>
    <t>Material och tillbehör (i KSV)</t>
  </si>
  <si>
    <t>Måltider och nöjen</t>
  </si>
  <si>
    <t>Ränta hypotek</t>
  </si>
  <si>
    <t>Kontorsutgifter</t>
  </si>
  <si>
    <t>Övriga ränteutgifter</t>
  </si>
  <si>
    <t>Inköp för återförsäljning</t>
  </si>
  <si>
    <t>Hyra eller leasing</t>
  </si>
  <si>
    <t>Hyra eller leasing: fordon, utrustning</t>
  </si>
  <si>
    <t>Reparationer och underhåll</t>
  </si>
  <si>
    <t>Skatter och licenser</t>
  </si>
  <si>
    <t>Resor</t>
  </si>
  <si>
    <t>Värme och vatten</t>
  </si>
  <si>
    <t>Lön (exkl. anställdas krediter)</t>
  </si>
  <si>
    <t>Övriga utgifter</t>
  </si>
  <si>
    <t>Diverse</t>
  </si>
  <si>
    <t>Amortering</t>
  </si>
  <si>
    <t>Kapitalinköp</t>
  </si>
  <si>
    <t>Övriga uppstartskostnader</t>
  </si>
  <si>
    <t>Reservering och/eller deponering</t>
  </si>
  <si>
    <t>Eget uttag</t>
  </si>
  <si>
    <t>Summa</t>
  </si>
  <si>
    <t>Kommentar</t>
  </si>
  <si>
    <t># 1a månaden</t>
  </si>
  <si>
    <t>tillväxt per månad</t>
  </si>
  <si>
    <t>Artikel/Resurs 1</t>
  </si>
  <si>
    <t>Artikel/Resurs 2</t>
  </si>
  <si>
    <t>Artikel/Resurs 3</t>
  </si>
  <si>
    <t>Artikel/Resurs 4</t>
  </si>
  <si>
    <t>Artikel/Resurs 5</t>
  </si>
  <si>
    <t>Artikel/Resurs 6</t>
  </si>
  <si>
    <t>Artikel/Resurs 7</t>
  </si>
  <si>
    <t>Artikel/Resurs 8</t>
  </si>
  <si>
    <t>Artikel/Resurs 9</t>
  </si>
  <si>
    <t>Artikel/Resurs 10</t>
  </si>
  <si>
    <t>antal</t>
  </si>
  <si>
    <t>Intäkter</t>
  </si>
  <si>
    <t>a pris ex moms</t>
  </si>
  <si>
    <t>Månad 1</t>
  </si>
  <si>
    <t>Månad 2</t>
  </si>
  <si>
    <t>Månad 3</t>
  </si>
  <si>
    <t>Månad 4</t>
  </si>
  <si>
    <t>Månad 5</t>
  </si>
  <si>
    <t>Månad 6</t>
  </si>
  <si>
    <t>Månad 7</t>
  </si>
  <si>
    <t>Månad 8</t>
  </si>
  <si>
    <t>Månad 9</t>
  </si>
  <si>
    <t>Månad 10</t>
  </si>
  <si>
    <t>Månad 11</t>
  </si>
  <si>
    <t>Månad 12</t>
  </si>
  <si>
    <t>test 1</t>
  </si>
  <si>
    <t>test 2</t>
  </si>
  <si>
    <t>test 3</t>
  </si>
  <si>
    <t>test 4</t>
  </si>
  <si>
    <t>test 5</t>
  </si>
  <si>
    <t>test 6</t>
  </si>
  <si>
    <t>test 7</t>
  </si>
  <si>
    <t>test 8</t>
  </si>
  <si>
    <t>test 9</t>
  </si>
  <si>
    <t>test 10</t>
  </si>
  <si>
    <t>Försäljning</t>
  </si>
  <si>
    <t>ITEM</t>
  </si>
  <si>
    <t xml:space="preserve">ITEM </t>
  </si>
  <si>
    <t>INTÄKTER</t>
  </si>
  <si>
    <t>FÖRSÄLJNING</t>
  </si>
  <si>
    <t>VOLYM</t>
  </si>
  <si>
    <t>Totalt</t>
  </si>
  <si>
    <t>Ackumulerat</t>
  </si>
  <si>
    <t>månad 1</t>
  </si>
  <si>
    <t>månad 2</t>
  </si>
  <si>
    <t>månad 3</t>
  </si>
  <si>
    <t>månad 4</t>
  </si>
  <si>
    <t>månad 5</t>
  </si>
  <si>
    <t>månad 6</t>
  </si>
  <si>
    <t>månad 7</t>
  </si>
  <si>
    <t>månad 8</t>
  </si>
  <si>
    <t>månad 9</t>
  </si>
  <si>
    <t>månad 10</t>
  </si>
  <si>
    <t>månad 11</t>
  </si>
  <si>
    <t>månad 12</t>
  </si>
  <si>
    <t>Kommentar 1</t>
  </si>
  <si>
    <t>Kommentar 2</t>
  </si>
  <si>
    <t>Från försäljning</t>
  </si>
  <si>
    <t>Försäljning butik</t>
  </si>
  <si>
    <t>PENGAR IN (INTÄKTER)</t>
  </si>
  <si>
    <t>PENGAR UT (KOSTNADER)</t>
  </si>
  <si>
    <t>Kommentar 3</t>
  </si>
  <si>
    <t>KASSAFLÖDE</t>
  </si>
  <si>
    <t>Försäljnings Volymen</t>
  </si>
  <si>
    <t>Tillbehör</t>
  </si>
  <si>
    <t>TOTALT PENGAR UT</t>
  </si>
  <si>
    <t>ÖVRIGT PENGAR UT</t>
  </si>
  <si>
    <t>Övrigt</t>
  </si>
  <si>
    <t>TOTALT ÖVRIGT PENGAR UT</t>
  </si>
  <si>
    <t>TOTALT PENGAR IN</t>
  </si>
  <si>
    <t>Ack KASSAFLÖDE</t>
  </si>
  <si>
    <t xml:space="preserve">Ange namnet på ert företag </t>
  </si>
  <si>
    <t>Beskriv er affärside väldigt kort</t>
  </si>
  <si>
    <t>Elev 1</t>
  </si>
  <si>
    <t>Elev 2</t>
  </si>
  <si>
    <t>Elev 3</t>
  </si>
  <si>
    <t>Elev 4</t>
  </si>
  <si>
    <t>Elev 5</t>
  </si>
  <si>
    <t>Uppgift Kassaflödesanalys</t>
  </si>
  <si>
    <t>INSTRUKTIONER</t>
  </si>
  <si>
    <t>De gula och oranga cellerna är variabler dvs input som ni skall ge modellen
De ofärgade cellerna är resultatet av er input dvs output</t>
  </si>
  <si>
    <t>Uppgift 1</t>
  </si>
  <si>
    <t>Uppgift 2</t>
  </si>
  <si>
    <t>Uppgift 3</t>
  </si>
  <si>
    <t>Tex Kalle Karlsson</t>
  </si>
  <si>
    <t>INPUT</t>
  </si>
  <si>
    <t>OUTPUT</t>
  </si>
  <si>
    <t>Tex SPOTIFY</t>
  </si>
  <si>
    <t>TEX sälja digitalt strömmad musik</t>
  </si>
  <si>
    <r>
      <rPr>
        <sz val="8"/>
        <color rgb="FFFF0000"/>
        <rFont val="Arial"/>
        <family val="2"/>
      </rPr>
      <t xml:space="preserve">Går en intäktsmodell mha försäljningen. </t>
    </r>
    <r>
      <rPr>
        <sz val="8"/>
        <rFont val="Arial"/>
        <family val="2"/>
      </rPr>
      <t xml:space="preserve">
Vad är karakteristiskt för er försäljning?
Hur varierar försäljningen över året?
Vilka intäktsströmmar har ni?
Vad driver försäljningen?
Vilka försäljningskanaler har ni? </t>
    </r>
  </si>
  <si>
    <r>
      <rPr>
        <sz val="8"/>
        <color rgb="FFFF0000"/>
        <rFont val="Arial"/>
        <family val="2"/>
      </rPr>
      <t>Gör en kostnadsberäkning mha Kassaflöde</t>
    </r>
    <r>
      <rPr>
        <sz val="8"/>
        <rFont val="Arial"/>
        <family val="2"/>
      </rPr>
      <t xml:space="preserve">
Vad driver era kostnader?
Hur varierar era största fasta kostnader över året?
Vilka är era största rörliga kostnader över året?
Vilka investeringar måste ni göra?
Vilka är era största fasta kostnader?</t>
    </r>
  </si>
  <si>
    <r>
      <rPr>
        <sz val="8"/>
        <color rgb="FFFF0000"/>
        <rFont val="Arial"/>
        <family val="2"/>
      </rPr>
      <t>Gör en kassaflödesanalys över året</t>
    </r>
    <r>
      <rPr>
        <sz val="8"/>
        <rFont val="Arial"/>
        <family val="2"/>
      </rPr>
      <t xml:space="preserve">
Vad är det minsta kassaflödet ni uppnår över året?
Vad är det ackumulerade kassaflödet månad 12?
Behöver ni ta in externt kapital?
Hur skall ni finansiera ert företag det första året?
Efter hur många månader är ni kassaflödespositiva</t>
    </r>
  </si>
  <si>
    <t>KASSAFLÖDE (månad)</t>
  </si>
  <si>
    <t>NA</t>
  </si>
  <si>
    <t>Typ av försäljning</t>
  </si>
  <si>
    <t>Automatisk</t>
  </si>
  <si>
    <t>Manuell</t>
  </si>
  <si>
    <t>manuell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</si>
</sst>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0\ &quot;kr&quot;;[Red]\-#,##0\ &quot;kr&quot;"/>
    <numFmt numFmtId="42" formatCode="_-* #,##0\ &quot;kr&quot;_-;\-* #,##0\ &quot;kr&quot;_-;_-* &quot;-&quot;\ &quot;kr&quot;_-;_-@_-"/>
    <numFmt numFmtId="164" formatCode="_(* #,##0_);_(* \(#,##0\);_(* &quot;-&quot;_);_(@_)"/>
    <numFmt numFmtId="165" formatCode="_(* #,##0.00_);_(* \(#,##0.00\);_(* &quot;-&quot;??_);_(@_)"/>
    <numFmt numFmtId="166" formatCode="#,##0\ &quot;kr&quot;"/>
    <numFmt numFmtId="167" formatCode="#,##0.00\ &quot;kr&quot;"/>
  </numFmts>
  <fonts count="26" x14ac:knownFonts="1">
    <font>
      <sz val="8"/>
      <name val="Arial"/>
      <family val="2"/>
    </font>
    <font>
      <sz val="11"/>
      <color theme="1"/>
      <name val="Arial"/>
      <family val="2"/>
      <scheme val="minor"/>
    </font>
    <font>
      <sz val="10"/>
      <name val="Arial"/>
      <family val="2"/>
    </font>
    <font>
      <sz val="8"/>
      <name val="Arial"/>
      <family val="2"/>
    </font>
    <font>
      <b/>
      <sz val="8"/>
      <color theme="0"/>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b/>
      <sz val="8"/>
      <name val="Arial"/>
      <family val="2"/>
    </font>
    <font>
      <b/>
      <i/>
      <sz val="8"/>
      <name val="Arial"/>
      <family val="2"/>
    </font>
    <font>
      <sz val="12"/>
      <name val="Arial"/>
      <family val="2"/>
    </font>
    <font>
      <b/>
      <sz val="10"/>
      <name val="Arial"/>
      <family val="2"/>
    </font>
    <font>
      <sz val="8"/>
      <color rgb="FFFF0000"/>
      <name val="Arial"/>
      <family val="2"/>
    </font>
  </fonts>
  <fills count="37">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right/>
      <top style="thin">
        <color indexed="64"/>
      </top>
      <bottom/>
      <diagonal/>
    </border>
    <border>
      <left/>
      <right/>
      <top style="thin">
        <color auto="1"/>
      </top>
      <bottom style="double">
        <color indexed="64"/>
      </bottom>
      <diagonal/>
    </border>
    <border>
      <left/>
      <right/>
      <top/>
      <bottom style="double">
        <color indexed="64"/>
      </bottom>
      <diagonal/>
    </border>
  </borders>
  <cellStyleXfs count="47">
    <xf numFmtId="0" fontId="0" fillId="0" borderId="0">
      <alignment wrapText="1"/>
    </xf>
    <xf numFmtId="42" fontId="2"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42" fontId="3" fillId="0" borderId="0" applyFont="0" applyFill="0" applyBorder="0" applyAlignment="0" applyProtection="0"/>
    <xf numFmtId="9" fontId="3" fillId="0" borderId="0" applyFon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4" applyNumberFormat="0" applyAlignment="0" applyProtection="0"/>
    <xf numFmtId="0" fontId="13" fillId="8" borderId="5" applyNumberFormat="0" applyAlignment="0" applyProtection="0"/>
    <xf numFmtId="0" fontId="14" fillId="8" borderId="4" applyNumberFormat="0" applyAlignment="0" applyProtection="0"/>
    <xf numFmtId="0" fontId="15" fillId="0" borderId="6" applyNumberFormat="0" applyFill="0" applyAlignment="0" applyProtection="0"/>
    <xf numFmtId="0" fontId="16" fillId="9" borderId="7" applyNumberFormat="0" applyAlignment="0" applyProtection="0"/>
    <xf numFmtId="0" fontId="17" fillId="0" borderId="0" applyNumberFormat="0" applyFill="0" applyBorder="0" applyAlignment="0" applyProtection="0"/>
    <xf numFmtId="0" fontId="3" fillId="10"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54">
    <xf numFmtId="0" fontId="0" fillId="0" borderId="0" xfId="0">
      <alignment wrapText="1"/>
    </xf>
    <xf numFmtId="167" fontId="0" fillId="0" borderId="0" xfId="0" applyNumberFormat="1">
      <alignment wrapText="1"/>
    </xf>
    <xf numFmtId="166" fontId="0" fillId="0" borderId="0" xfId="0" applyNumberFormat="1">
      <alignment wrapText="1"/>
    </xf>
    <xf numFmtId="0" fontId="0" fillId="0" borderId="10" xfId="0" applyBorder="1">
      <alignment wrapText="1"/>
    </xf>
    <xf numFmtId="0" fontId="0" fillId="2" borderId="10" xfId="0" applyFill="1" applyBorder="1">
      <alignment wrapText="1"/>
    </xf>
    <xf numFmtId="0" fontId="0" fillId="2" borderId="10" xfId="0" applyFill="1" applyBorder="1" applyAlignment="1">
      <alignment horizontal="left" vertical="top"/>
    </xf>
    <xf numFmtId="166" fontId="0" fillId="0" borderId="10" xfId="0" applyNumberFormat="1" applyBorder="1" applyAlignment="1">
      <alignment horizontal="center" wrapText="1"/>
    </xf>
    <xf numFmtId="0" fontId="21" fillId="0" borderId="0" xfId="0" applyFont="1">
      <alignment wrapText="1"/>
    </xf>
    <xf numFmtId="0" fontId="22" fillId="0" borderId="0" xfId="0" applyFont="1">
      <alignment wrapText="1"/>
    </xf>
    <xf numFmtId="0" fontId="23" fillId="0" borderId="0" xfId="0" applyFont="1">
      <alignment wrapText="1"/>
    </xf>
    <xf numFmtId="166" fontId="0" fillId="0" borderId="10" xfId="0" applyNumberFormat="1" applyBorder="1" applyAlignment="1">
      <alignment horizontal="center" vertical="top" wrapText="1"/>
    </xf>
    <xf numFmtId="0" fontId="22" fillId="0" borderId="0" xfId="0" applyFont="1" applyAlignment="1">
      <alignment horizontal="center" vertical="top" wrapText="1"/>
    </xf>
    <xf numFmtId="0" fontId="0" fillId="35" borderId="10" xfId="0" applyFill="1" applyBorder="1" applyAlignment="1">
      <alignment horizontal="center" vertical="center" wrapText="1"/>
    </xf>
    <xf numFmtId="9" fontId="0" fillId="35" borderId="10" xfId="0" applyNumberFormat="1" applyFill="1" applyBorder="1" applyAlignment="1">
      <alignment horizontal="center" vertical="center" wrapText="1"/>
    </xf>
    <xf numFmtId="1" fontId="0" fillId="0" borderId="10" xfId="0" applyNumberFormat="1" applyBorder="1" applyAlignment="1">
      <alignment horizontal="center" vertical="top" wrapText="1"/>
    </xf>
    <xf numFmtId="0" fontId="0" fillId="36" borderId="10" xfId="0" applyFill="1" applyBorder="1" applyAlignment="1">
      <alignment horizontal="center" vertical="top" wrapText="1"/>
    </xf>
    <xf numFmtId="0" fontId="0" fillId="36" borderId="10" xfId="0" applyFill="1" applyBorder="1" applyAlignment="1">
      <alignment horizontal="center" wrapText="1"/>
    </xf>
    <xf numFmtId="0" fontId="4" fillId="3" borderId="11" xfId="0" applyFont="1" applyFill="1" applyBorder="1" applyAlignment="1">
      <alignment horizontal="center" wrapText="1"/>
    </xf>
    <xf numFmtId="17" fontId="4" fillId="3" borderId="11" xfId="0" applyNumberFormat="1" applyFont="1" applyFill="1" applyBorder="1" applyAlignment="1">
      <alignment horizontal="center" wrapText="1"/>
    </xf>
    <xf numFmtId="0" fontId="4" fillId="3" borderId="11" xfId="0" applyNumberFormat="1" applyFont="1" applyFill="1" applyBorder="1" applyAlignment="1">
      <alignment horizontal="center" wrapText="1"/>
    </xf>
    <xf numFmtId="0" fontId="0" fillId="0" borderId="11" xfId="0" applyBorder="1">
      <alignment wrapText="1"/>
    </xf>
    <xf numFmtId="0" fontId="21" fillId="0" borderId="0" xfId="0" applyFont="1" applyBorder="1">
      <alignment wrapText="1"/>
    </xf>
    <xf numFmtId="0" fontId="0" fillId="0" borderId="0" xfId="0" applyAlignment="1">
      <alignment wrapText="1"/>
    </xf>
    <xf numFmtId="0" fontId="0" fillId="0" borderId="0" xfId="0" applyNumberFormat="1" applyAlignment="1">
      <alignment wrapText="1"/>
    </xf>
    <xf numFmtId="166" fontId="0" fillId="0" borderId="11" xfId="0" applyNumberFormat="1" applyBorder="1">
      <alignment wrapText="1"/>
    </xf>
    <xf numFmtId="166" fontId="0" fillId="0" borderId="11" xfId="0" applyNumberFormat="1" applyBorder="1" applyAlignment="1">
      <alignment horizontal="center" wrapText="1"/>
    </xf>
    <xf numFmtId="0" fontId="0" fillId="35" borderId="11" xfId="0" applyFill="1" applyBorder="1" applyAlignment="1">
      <alignment horizontal="center" wrapText="1"/>
    </xf>
    <xf numFmtId="0" fontId="0" fillId="35" borderId="11" xfId="0" applyNumberFormat="1" applyFill="1" applyBorder="1" applyAlignment="1">
      <alignment horizontal="center" wrapText="1"/>
    </xf>
    <xf numFmtId="166" fontId="0" fillId="0" borderId="13" xfId="0" applyNumberFormat="1" applyBorder="1">
      <alignment wrapText="1"/>
    </xf>
    <xf numFmtId="0" fontId="0" fillId="35" borderId="11" xfId="0" applyFill="1" applyBorder="1" applyAlignment="1">
      <alignment wrapText="1"/>
    </xf>
    <xf numFmtId="0" fontId="0" fillId="35" borderId="11" xfId="0" applyNumberFormat="1" applyFill="1" applyBorder="1" applyAlignment="1">
      <alignment wrapText="1"/>
    </xf>
    <xf numFmtId="0" fontId="0" fillId="35" borderId="11" xfId="0" applyFill="1" applyBorder="1" applyAlignment="1">
      <alignment horizontal="left" vertical="top" wrapText="1"/>
    </xf>
    <xf numFmtId="166" fontId="0" fillId="0" borderId="11" xfId="0" applyNumberFormat="1" applyBorder="1" applyAlignment="1">
      <alignment horizontal="center" vertical="top" wrapText="1"/>
    </xf>
    <xf numFmtId="1" fontId="0" fillId="0" borderId="11" xfId="0" applyNumberFormat="1" applyBorder="1" applyAlignment="1">
      <alignment horizontal="center" vertical="top" wrapText="1"/>
    </xf>
    <xf numFmtId="166" fontId="0" fillId="0" borderId="12" xfId="0" applyNumberFormat="1" applyBorder="1">
      <alignment wrapText="1"/>
    </xf>
    <xf numFmtId="166" fontId="0" fillId="0" borderId="14" xfId="0" applyNumberFormat="1" applyBorder="1">
      <alignment wrapText="1"/>
    </xf>
    <xf numFmtId="166" fontId="0" fillId="36" borderId="11" xfId="0" applyNumberFormat="1" applyFill="1" applyBorder="1" applyAlignment="1">
      <alignment horizontal="center" vertical="top" wrapText="1"/>
    </xf>
    <xf numFmtId="166" fontId="0" fillId="36" borderId="11" xfId="0" applyNumberFormat="1" applyFill="1" applyBorder="1" applyAlignment="1">
      <alignment horizontal="center" wrapText="1"/>
    </xf>
    <xf numFmtId="166" fontId="0" fillId="36" borderId="11" xfId="0" applyNumberFormat="1" applyFill="1" applyBorder="1">
      <alignment wrapText="1"/>
    </xf>
    <xf numFmtId="0" fontId="0" fillId="36" borderId="11" xfId="0" applyFill="1" applyBorder="1">
      <alignment wrapText="1"/>
    </xf>
    <xf numFmtId="166" fontId="0" fillId="0" borderId="13" xfId="0" applyNumberFormat="1" applyBorder="1" applyAlignment="1">
      <alignment horizontal="center" wrapText="1"/>
    </xf>
    <xf numFmtId="1" fontId="0" fillId="0" borderId="11" xfId="0" applyNumberFormat="1" applyBorder="1" applyAlignment="1">
      <alignment horizontal="center" wrapText="1"/>
    </xf>
    <xf numFmtId="0" fontId="24" fillId="0" borderId="0" xfId="0" applyFont="1">
      <alignment wrapText="1"/>
    </xf>
    <xf numFmtId="0" fontId="0" fillId="0" borderId="11" xfId="0" applyBorder="1" applyAlignment="1">
      <alignment vertical="top" wrapText="1"/>
    </xf>
    <xf numFmtId="0" fontId="22" fillId="0" borderId="11" xfId="0" applyFont="1" applyBorder="1" applyAlignment="1">
      <alignment horizontal="left" vertical="center" wrapText="1"/>
    </xf>
    <xf numFmtId="0" fontId="0" fillId="35" borderId="11" xfId="0" applyFill="1" applyBorder="1" applyAlignment="1">
      <alignment horizontal="center" vertical="center" wrapText="1"/>
    </xf>
    <xf numFmtId="0" fontId="0" fillId="36" borderId="11" xfId="0" applyFill="1" applyBorder="1" applyAlignment="1">
      <alignment horizontal="center" vertical="center" wrapText="1"/>
    </xf>
    <xf numFmtId="0" fontId="0" fillId="0" borderId="11" xfId="0" applyBorder="1" applyAlignment="1">
      <alignment horizontal="center" vertical="center" wrapText="1"/>
    </xf>
    <xf numFmtId="17" fontId="0" fillId="0" borderId="11" xfId="0" applyNumberFormat="1" applyBorder="1" applyAlignment="1">
      <alignment horizontal="center" vertical="center" wrapText="1"/>
    </xf>
    <xf numFmtId="1" fontId="0" fillId="0" borderId="11" xfId="0" applyNumberFormat="1" applyBorder="1" applyAlignment="1">
      <alignment horizontal="center" vertical="center" wrapText="1"/>
    </xf>
    <xf numFmtId="0" fontId="0" fillId="0" borderId="11" xfId="0" applyBorder="1" applyAlignment="1">
      <alignment horizontal="left" vertical="top" wrapText="1"/>
    </xf>
    <xf numFmtId="6" fontId="0" fillId="2" borderId="10" xfId="0" applyNumberFormat="1" applyFill="1" applyBorder="1" applyAlignment="1">
      <alignment horizontal="center" vertical="center" wrapText="1"/>
    </xf>
    <xf numFmtId="0" fontId="0" fillId="2" borderId="11" xfId="0" applyFill="1" applyBorder="1">
      <alignment wrapText="1"/>
    </xf>
    <xf numFmtId="0" fontId="0" fillId="2" borderId="11" xfId="0" applyFill="1" applyBorder="1" applyAlignment="1">
      <alignment horizontal="center" vertical="center" wrapText="1"/>
    </xf>
  </cellXfs>
  <cellStyles count="47">
    <cellStyle name="20 % - Dekorfärg1" xfId="24" builtinId="30" customBuiltin="1"/>
    <cellStyle name="20 % - Dekorfärg2" xfId="28" builtinId="34" customBuiltin="1"/>
    <cellStyle name="20 % - Dekorfärg3" xfId="32" builtinId="38" customBuiltin="1"/>
    <cellStyle name="20 % - Dekorfärg4" xfId="36" builtinId="42" customBuiltin="1"/>
    <cellStyle name="20 % - Dekorfärg5" xfId="40" builtinId="46" customBuiltin="1"/>
    <cellStyle name="20 % - Dekorfärg6" xfId="44" builtinId="50" customBuiltin="1"/>
    <cellStyle name="40 % - Dekorfärg1" xfId="25" builtinId="31" customBuiltin="1"/>
    <cellStyle name="40 % - Dekorfärg2" xfId="29" builtinId="35" customBuiltin="1"/>
    <cellStyle name="40 % - Dekorfärg3" xfId="33" builtinId="39" customBuiltin="1"/>
    <cellStyle name="40 % - Dekorfärg4" xfId="37" builtinId="43" customBuiltin="1"/>
    <cellStyle name="40 % - Dekorfärg5" xfId="41" builtinId="47" customBuiltin="1"/>
    <cellStyle name="40 % - Dekorfärg6" xfId="45" builtinId="51" customBuiltin="1"/>
    <cellStyle name="60 % - Dekorfärg1" xfId="26" builtinId="32" customBuiltin="1"/>
    <cellStyle name="60 % - Dekorfärg2" xfId="30" builtinId="36" customBuiltin="1"/>
    <cellStyle name="60 % - Dekorfärg3" xfId="34" builtinId="40" customBuiltin="1"/>
    <cellStyle name="60 % - Dekorfärg4" xfId="38" builtinId="44" customBuiltin="1"/>
    <cellStyle name="60 % - Dekorfärg5" xfId="42" builtinId="48" customBuiltin="1"/>
    <cellStyle name="60 % - Dekorfärg6" xfId="46" builtinId="52" customBuiltin="1"/>
    <cellStyle name="Anteckning" xfId="20" builtinId="10" customBuiltin="1"/>
    <cellStyle name="Beräkning" xfId="16" builtinId="22" customBuiltin="1"/>
    <cellStyle name="Bra" xfId="11" builtinId="26" customBuiltin="1"/>
    <cellStyle name="Dekorfärg1" xfId="23" builtinId="29" customBuiltin="1"/>
    <cellStyle name="Dekorfärg2" xfId="27" builtinId="33" customBuiltin="1"/>
    <cellStyle name="Dekorfärg3" xfId="31" builtinId="37" customBuiltin="1"/>
    <cellStyle name="Dekorfärg4" xfId="35" builtinId="41" customBuiltin="1"/>
    <cellStyle name="Dekorfärg5" xfId="39" builtinId="45" customBuiltin="1"/>
    <cellStyle name="Dekorfärg6" xfId="43" builtinId="49" customBuiltin="1"/>
    <cellStyle name="Dålig" xfId="12" builtinId="27" customBuiltin="1"/>
    <cellStyle name="Förklarande text" xfId="21" builtinId="53" customBuiltin="1"/>
    <cellStyle name="Indata" xfId="14" builtinId="20" customBuiltin="1"/>
    <cellStyle name="Kontrollcell" xfId="18" builtinId="23" customBuiltin="1"/>
    <cellStyle name="Länkad cell" xfId="17" builtinId="24" customBuiltin="1"/>
    <cellStyle name="Neutral" xfId="13" builtinId="28" customBuiltin="1"/>
    <cellStyle name="Normal" xfId="0" builtinId="0" customBuiltin="1"/>
    <cellStyle name="Procent" xfId="5" builtinId="5" customBuiltin="1"/>
    <cellStyle name="Rubrik" xfId="6" builtinId="15" customBuiltin="1"/>
    <cellStyle name="Rubrik 1" xfId="7" builtinId="16" customBuiltin="1"/>
    <cellStyle name="Rubrik 2" xfId="8" builtinId="17" customBuiltin="1"/>
    <cellStyle name="Rubrik 3" xfId="9" builtinId="18" customBuiltin="1"/>
    <cellStyle name="Rubrik 4" xfId="10" builtinId="19" customBuiltin="1"/>
    <cellStyle name="Summa" xfId="22" builtinId="25" customBuiltin="1"/>
    <cellStyle name="Tusental" xfId="2" builtinId="3" customBuiltin="1"/>
    <cellStyle name="Tusental [0]" xfId="3" builtinId="6" customBuiltin="1"/>
    <cellStyle name="Utdata" xfId="15" builtinId="21" customBuiltin="1"/>
    <cellStyle name="Valuta" xfId="1" builtinId="4" customBuiltin="1"/>
    <cellStyle name="Valuta [0]" xfId="4" builtinId="7" customBuiltin="1"/>
    <cellStyle name="Varningstext" xfId="19" builtinId="11" customBuiltin="1"/>
  </cellStyles>
  <dxfs count="4">
    <dxf>
      <font>
        <b/>
        <i val="0"/>
      </font>
    </dxf>
    <dxf>
      <fill>
        <patternFill>
          <bgColor theme="0" tint="-4.9989318521683403E-2"/>
        </patternFill>
      </fill>
    </dxf>
    <dxf>
      <font>
        <b/>
        <i val="0"/>
        <color theme="0"/>
      </font>
      <fill>
        <patternFill>
          <bgColor theme="1" tint="0.499984740745262"/>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Kassa" pivot="0" count="4" xr9:uid="{00000000-0011-0000-FFFF-FFFF00000000}">
      <tableStyleElement type="wholeTable" dxfId="3"/>
      <tableStyleElement type="headerRow" dxfId="2"/>
      <tableStyleElement type="totalRow" dxfId="1"/>
      <tableStyleElement type="firstTotalCell"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DDDDDD"/>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CCFF"/>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chartsheet" Target="chartsheets/sheet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INTÄKTER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3058456911551129E-2"/>
          <c:y val="0.10883582449976661"/>
          <c:w val="0.90084643888042593"/>
          <c:h val="0.76800567782746532"/>
        </c:manualLayout>
      </c:layout>
      <c:barChart>
        <c:barDir val="col"/>
        <c:grouping val="clustered"/>
        <c:varyColors val="0"/>
        <c:ser>
          <c:idx val="0"/>
          <c:order val="0"/>
          <c:tx>
            <c:strRef>
              <c:f>Försäljning!$B$54</c:f>
              <c:strCache>
                <c:ptCount val="1"/>
                <c:pt idx="0">
                  <c:v>Totalt</c:v>
                </c:pt>
              </c:strCache>
            </c:strRef>
          </c:tx>
          <c:spPr>
            <a:solidFill>
              <a:schemeClr val="accent1"/>
            </a:solidFill>
            <a:ln>
              <a:noFill/>
            </a:ln>
            <a:effectLst/>
          </c:spPr>
          <c:invertIfNegative val="0"/>
          <c:dLbls>
            <c:dLbl>
              <c:idx val="0"/>
              <c:layout>
                <c:manualLayout>
                  <c:x val="5.852765166553797E-3"/>
                  <c:y val="-0.276764639621399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66-4F73-8762-409F48960541}"/>
                </c:ext>
              </c:extLst>
            </c:dLbl>
            <c:dLbl>
              <c:idx val="1"/>
              <c:layout>
                <c:manualLayout>
                  <c:x val="0"/>
                  <c:y val="-7.48012539517296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66-4F73-8762-409F4896054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val>
            <c:numRef>
              <c:f>Försäljning!$C$54:$N$54</c:f>
              <c:numCache>
                <c:formatCode>#\ ##0\ "kr"</c:formatCode>
                <c:ptCount val="12"/>
                <c:pt idx="0">
                  <c:v>1400</c:v>
                </c:pt>
                <c:pt idx="1">
                  <c:v>1900</c:v>
                </c:pt>
                <c:pt idx="2">
                  <c:v>1890</c:v>
                </c:pt>
                <c:pt idx="3">
                  <c:v>2797</c:v>
                </c:pt>
                <c:pt idx="4">
                  <c:v>3856.1</c:v>
                </c:pt>
                <c:pt idx="5">
                  <c:v>3712.93</c:v>
                </c:pt>
                <c:pt idx="6">
                  <c:v>4826.8089999999993</c:v>
                </c:pt>
                <c:pt idx="7">
                  <c:v>6674.8516999999993</c:v>
                </c:pt>
                <c:pt idx="8">
                  <c:v>8957.307209999999</c:v>
                </c:pt>
                <c:pt idx="9">
                  <c:v>11604.499372999999</c:v>
                </c:pt>
                <c:pt idx="10">
                  <c:v>14985.849184899998</c:v>
                </c:pt>
                <c:pt idx="11">
                  <c:v>18521.603940369998</c:v>
                </c:pt>
              </c:numCache>
            </c:numRef>
          </c:val>
          <c:extLst>
            <c:ext xmlns:c16="http://schemas.microsoft.com/office/drawing/2014/chart" uri="{C3380CC4-5D6E-409C-BE32-E72D297353CC}">
              <c16:uniqueId val="{00000000-5066-4F73-8762-409F48960541}"/>
            </c:ext>
          </c:extLst>
        </c:ser>
        <c:ser>
          <c:idx val="1"/>
          <c:order val="1"/>
          <c:tx>
            <c:strRef>
              <c:f>Försäljning!$B$55</c:f>
              <c:strCache>
                <c:ptCount val="1"/>
                <c:pt idx="0">
                  <c:v>Ackumulerat</c:v>
                </c:pt>
              </c:strCache>
            </c:strRef>
          </c:tx>
          <c:spPr>
            <a:solidFill>
              <a:schemeClr val="accent2"/>
            </a:solidFill>
            <a:ln>
              <a:noFill/>
            </a:ln>
            <a:effectLst/>
          </c:spPr>
          <c:invertIfNegative val="0"/>
          <c:dLbls>
            <c:dLbl>
              <c:idx val="0"/>
              <c:layout>
                <c:manualLayout>
                  <c:x val="2.3411060666215216E-2"/>
                  <c:y val="-0.172042884088978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66-4F73-8762-409F48960541}"/>
                </c:ext>
              </c:extLst>
            </c:dLbl>
            <c:dLbl>
              <c:idx val="1"/>
              <c:layout>
                <c:manualLayout>
                  <c:x val="3.5116590999322787E-2"/>
                  <c:y val="-0.160822695996218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66-4F73-8762-409F4896054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exp"/>
            <c:dispRSqr val="0"/>
            <c:dispEq val="0"/>
          </c:trendline>
          <c:val>
            <c:numRef>
              <c:f>Försäljning!$C$55:$N$55</c:f>
              <c:numCache>
                <c:formatCode>#\ ##0\ "kr"</c:formatCode>
                <c:ptCount val="12"/>
                <c:pt idx="0">
                  <c:v>1400</c:v>
                </c:pt>
                <c:pt idx="1">
                  <c:v>3300</c:v>
                </c:pt>
                <c:pt idx="2">
                  <c:v>5190</c:v>
                </c:pt>
                <c:pt idx="3">
                  <c:v>7987</c:v>
                </c:pt>
                <c:pt idx="4">
                  <c:v>11843.1</c:v>
                </c:pt>
                <c:pt idx="5">
                  <c:v>15556.03</c:v>
                </c:pt>
                <c:pt idx="6">
                  <c:v>20382.839</c:v>
                </c:pt>
                <c:pt idx="7">
                  <c:v>27057.690699999999</c:v>
                </c:pt>
                <c:pt idx="8">
                  <c:v>36014.997909999998</c:v>
                </c:pt>
                <c:pt idx="9">
                  <c:v>47619.497282999997</c:v>
                </c:pt>
                <c:pt idx="10">
                  <c:v>62605.346467899995</c:v>
                </c:pt>
                <c:pt idx="11">
                  <c:v>81126.95040827</c:v>
                </c:pt>
              </c:numCache>
            </c:numRef>
          </c:val>
          <c:extLst>
            <c:ext xmlns:c16="http://schemas.microsoft.com/office/drawing/2014/chart" uri="{C3380CC4-5D6E-409C-BE32-E72D297353CC}">
              <c16:uniqueId val="{00000001-5066-4F73-8762-409F48960541}"/>
            </c:ext>
          </c:extLst>
        </c:ser>
        <c:dLbls>
          <c:showLegendKey val="0"/>
          <c:showVal val="0"/>
          <c:showCatName val="0"/>
          <c:showSerName val="0"/>
          <c:showPercent val="0"/>
          <c:showBubbleSize val="0"/>
        </c:dLbls>
        <c:gapWidth val="219"/>
        <c:overlap val="-27"/>
        <c:axId val="163232095"/>
        <c:axId val="2112750079"/>
      </c:barChart>
      <c:catAx>
        <c:axId val="1632320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112750079"/>
        <c:crosses val="autoZero"/>
        <c:auto val="1"/>
        <c:lblAlgn val="ctr"/>
        <c:lblOffset val="100"/>
        <c:noMultiLvlLbl val="0"/>
      </c:catAx>
      <c:valAx>
        <c:axId val="2112750079"/>
        <c:scaling>
          <c:orientation val="minMax"/>
        </c:scaling>
        <c:delete val="0"/>
        <c:axPos val="l"/>
        <c:majorGridlines>
          <c:spPr>
            <a:ln w="9525" cap="flat" cmpd="sng" algn="ctr">
              <a:solidFill>
                <a:schemeClr val="tx1">
                  <a:lumMod val="15000"/>
                  <a:lumOff val="85000"/>
                </a:schemeClr>
              </a:solidFill>
              <a:round/>
            </a:ln>
            <a:effectLst/>
          </c:spPr>
        </c:majorGridlines>
        <c:numFmt formatCode="#\ ##0\ &quot;kr&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32320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VOLYM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10614793078344184"/>
          <c:y val="0.15295845876571765"/>
          <c:w val="0.88631674963099683"/>
          <c:h val="0.6869260053406242"/>
        </c:manualLayout>
      </c:layout>
      <c:lineChart>
        <c:grouping val="standard"/>
        <c:varyColors val="0"/>
        <c:ser>
          <c:idx val="0"/>
          <c:order val="0"/>
          <c:tx>
            <c:strRef>
              <c:f>Försäljning!$B$69</c:f>
              <c:strCache>
                <c:ptCount val="1"/>
                <c:pt idx="0">
                  <c:v>Totalt</c:v>
                </c:pt>
              </c:strCache>
            </c:strRef>
          </c:tx>
          <c:spPr>
            <a:ln w="28575" cap="rnd">
              <a:solidFill>
                <a:schemeClr val="accent1"/>
              </a:solidFill>
              <a:round/>
            </a:ln>
            <a:effectLst/>
          </c:spPr>
          <c:marker>
            <c:symbol val="none"/>
          </c:marker>
          <c:val>
            <c:numRef>
              <c:f>Försäljning!$C$69:$N$69</c:f>
              <c:numCache>
                <c:formatCode>0</c:formatCode>
                <c:ptCount val="12"/>
                <c:pt idx="0">
                  <c:v>50</c:v>
                </c:pt>
                <c:pt idx="1">
                  <c:v>73</c:v>
                </c:pt>
                <c:pt idx="2">
                  <c:v>36.9</c:v>
                </c:pt>
                <c:pt idx="3">
                  <c:v>81.97</c:v>
                </c:pt>
                <c:pt idx="4">
                  <c:v>128.56100000000001</c:v>
                </c:pt>
                <c:pt idx="5">
                  <c:v>37.129300000000001</c:v>
                </c:pt>
                <c:pt idx="6">
                  <c:v>48.268089999999994</c:v>
                </c:pt>
                <c:pt idx="7">
                  <c:v>102.74851699999999</c:v>
                </c:pt>
                <c:pt idx="8">
                  <c:v>161.57307209999999</c:v>
                </c:pt>
                <c:pt idx="9">
                  <c:v>206.04499372999999</c:v>
                </c:pt>
                <c:pt idx="10">
                  <c:v>257.85849184899996</c:v>
                </c:pt>
                <c:pt idx="11">
                  <c:v>239.21603940369997</c:v>
                </c:pt>
              </c:numCache>
            </c:numRef>
          </c:val>
          <c:smooth val="0"/>
          <c:extLst>
            <c:ext xmlns:c16="http://schemas.microsoft.com/office/drawing/2014/chart" uri="{C3380CC4-5D6E-409C-BE32-E72D297353CC}">
              <c16:uniqueId val="{00000000-ACA5-450C-8DBD-B9E24DE96BE5}"/>
            </c:ext>
          </c:extLst>
        </c:ser>
        <c:ser>
          <c:idx val="1"/>
          <c:order val="1"/>
          <c:tx>
            <c:strRef>
              <c:f>Försäljning!$B$70</c:f>
              <c:strCache>
                <c:ptCount val="1"/>
                <c:pt idx="0">
                  <c:v>Ackumulerat</c:v>
                </c:pt>
              </c:strCache>
            </c:strRef>
          </c:tx>
          <c:spPr>
            <a:ln w="28575" cap="rnd">
              <a:solidFill>
                <a:schemeClr val="accent2"/>
              </a:solidFill>
              <a:round/>
            </a:ln>
            <a:effectLst/>
          </c:spPr>
          <c:marker>
            <c:symbol val="none"/>
          </c:marker>
          <c:val>
            <c:numRef>
              <c:f>Försäljning!$C$70:$N$70</c:f>
              <c:numCache>
                <c:formatCode>0</c:formatCode>
                <c:ptCount val="12"/>
                <c:pt idx="0">
                  <c:v>50</c:v>
                </c:pt>
                <c:pt idx="1">
                  <c:v>123</c:v>
                </c:pt>
                <c:pt idx="2">
                  <c:v>159.9</c:v>
                </c:pt>
                <c:pt idx="3">
                  <c:v>241.87</c:v>
                </c:pt>
                <c:pt idx="4">
                  <c:v>370.43100000000004</c:v>
                </c:pt>
                <c:pt idx="5">
                  <c:v>407.56030000000004</c:v>
                </c:pt>
                <c:pt idx="6">
                  <c:v>455.82839000000001</c:v>
                </c:pt>
                <c:pt idx="7">
                  <c:v>558.57690700000001</c:v>
                </c:pt>
                <c:pt idx="8">
                  <c:v>720.1499791</c:v>
                </c:pt>
                <c:pt idx="9">
                  <c:v>926.19497282999998</c:v>
                </c:pt>
                <c:pt idx="10">
                  <c:v>1184.0534646789999</c:v>
                </c:pt>
                <c:pt idx="11">
                  <c:v>1423.2695040827</c:v>
                </c:pt>
              </c:numCache>
            </c:numRef>
          </c:val>
          <c:smooth val="0"/>
          <c:extLst>
            <c:ext xmlns:c16="http://schemas.microsoft.com/office/drawing/2014/chart" uri="{C3380CC4-5D6E-409C-BE32-E72D297353CC}">
              <c16:uniqueId val="{00000001-ACA5-450C-8DBD-B9E24DE96BE5}"/>
            </c:ext>
          </c:extLst>
        </c:ser>
        <c:dLbls>
          <c:showLegendKey val="0"/>
          <c:showVal val="0"/>
          <c:showCatName val="0"/>
          <c:showSerName val="0"/>
          <c:showPercent val="0"/>
          <c:showBubbleSize val="0"/>
        </c:dLbls>
        <c:smooth val="0"/>
        <c:axId val="177076895"/>
        <c:axId val="349032559"/>
      </c:lineChart>
      <c:catAx>
        <c:axId val="1770768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49032559"/>
        <c:crosses val="autoZero"/>
        <c:auto val="1"/>
        <c:lblAlgn val="ctr"/>
        <c:lblOffset val="100"/>
        <c:noMultiLvlLbl val="0"/>
      </c:catAx>
      <c:valAx>
        <c:axId val="3490325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770768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Försäljning per item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1351925697567106"/>
          <c:y val="0.12472917535788021"/>
          <c:w val="0.86480743024328943"/>
          <c:h val="0.64397901409445324"/>
        </c:manualLayout>
      </c:layout>
      <c:barChart>
        <c:barDir val="col"/>
        <c:grouping val="stacked"/>
        <c:varyColors val="0"/>
        <c:ser>
          <c:idx val="0"/>
          <c:order val="0"/>
          <c:tx>
            <c:strRef>
              <c:f>Försäljning!$B$44</c:f>
              <c:strCache>
                <c:ptCount val="1"/>
                <c:pt idx="0">
                  <c:v>Artikel/Resurs 1</c:v>
                </c:pt>
              </c:strCache>
            </c:strRef>
          </c:tx>
          <c:spPr>
            <a:solidFill>
              <a:schemeClr val="accent1"/>
            </a:solidFill>
            <a:ln>
              <a:noFill/>
            </a:ln>
            <a:effectLst/>
          </c:spPr>
          <c:invertIfNegative val="0"/>
          <c:val>
            <c:numRef>
              <c:f>Försäljning!$C$44:$N$44</c:f>
              <c:numCache>
                <c:formatCode>#\ ##0\ "kr"</c:formatCode>
                <c:ptCount val="12"/>
                <c:pt idx="0">
                  <c:v>200</c:v>
                </c:pt>
                <c:pt idx="1">
                  <c:v>300</c:v>
                </c:pt>
                <c:pt idx="2">
                  <c:v>100</c:v>
                </c:pt>
                <c:pt idx="3">
                  <c:v>300</c:v>
                </c:pt>
                <c:pt idx="4">
                  <c:v>500</c:v>
                </c:pt>
                <c:pt idx="5">
                  <c:v>0</c:v>
                </c:pt>
                <c:pt idx="6">
                  <c:v>0</c:v>
                </c:pt>
                <c:pt idx="7">
                  <c:v>200</c:v>
                </c:pt>
                <c:pt idx="8">
                  <c:v>400</c:v>
                </c:pt>
                <c:pt idx="9">
                  <c:v>500</c:v>
                </c:pt>
                <c:pt idx="10">
                  <c:v>600</c:v>
                </c:pt>
                <c:pt idx="11">
                  <c:v>300</c:v>
                </c:pt>
              </c:numCache>
            </c:numRef>
          </c:val>
          <c:extLst>
            <c:ext xmlns:c16="http://schemas.microsoft.com/office/drawing/2014/chart" uri="{C3380CC4-5D6E-409C-BE32-E72D297353CC}">
              <c16:uniqueId val="{00000000-EC50-4EB7-AD70-7F3871254653}"/>
            </c:ext>
          </c:extLst>
        </c:ser>
        <c:ser>
          <c:idx val="1"/>
          <c:order val="1"/>
          <c:tx>
            <c:strRef>
              <c:f>Försäljning!$B$45</c:f>
              <c:strCache>
                <c:ptCount val="1"/>
                <c:pt idx="0">
                  <c:v>Artikel/Resurs 2</c:v>
                </c:pt>
              </c:strCache>
            </c:strRef>
          </c:tx>
          <c:spPr>
            <a:solidFill>
              <a:schemeClr val="accent2"/>
            </a:solidFill>
            <a:ln>
              <a:noFill/>
            </a:ln>
            <a:effectLst/>
          </c:spPr>
          <c:invertIfNegative val="0"/>
          <c:val>
            <c:numRef>
              <c:f>Försäljning!$C$45:$N$45</c:f>
              <c:numCache>
                <c:formatCode>#\ ##0\ "kr"</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C50-4EB7-AD70-7F3871254653}"/>
            </c:ext>
          </c:extLst>
        </c:ser>
        <c:ser>
          <c:idx val="2"/>
          <c:order val="2"/>
          <c:tx>
            <c:strRef>
              <c:f>Försäljning!$B$46</c:f>
              <c:strCache>
                <c:ptCount val="1"/>
                <c:pt idx="0">
                  <c:v>Artikel/Resurs 3</c:v>
                </c:pt>
              </c:strCache>
            </c:strRef>
          </c:tx>
          <c:spPr>
            <a:solidFill>
              <a:schemeClr val="accent3"/>
            </a:solidFill>
            <a:ln>
              <a:noFill/>
            </a:ln>
            <a:effectLst/>
          </c:spPr>
          <c:invertIfNegative val="0"/>
          <c:val>
            <c:numRef>
              <c:f>Försäljning!$C$46:$N$46</c:f>
              <c:numCache>
                <c:formatCode>#\ ##0\ "kr"</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C50-4EB7-AD70-7F3871254653}"/>
            </c:ext>
          </c:extLst>
        </c:ser>
        <c:ser>
          <c:idx val="3"/>
          <c:order val="3"/>
          <c:tx>
            <c:strRef>
              <c:f>Försäljning!$B$47</c:f>
              <c:strCache>
                <c:ptCount val="1"/>
                <c:pt idx="0">
                  <c:v>Artikel/Resurs 4</c:v>
                </c:pt>
              </c:strCache>
            </c:strRef>
          </c:tx>
          <c:spPr>
            <a:solidFill>
              <a:schemeClr val="accent4"/>
            </a:solidFill>
            <a:ln>
              <a:noFill/>
            </a:ln>
            <a:effectLst/>
          </c:spPr>
          <c:invertIfNegative val="0"/>
          <c:val>
            <c:numRef>
              <c:f>Försäljning!$C$47:$N$47</c:f>
              <c:numCache>
                <c:formatCode>#\ ##0\ "kr"</c:formatCode>
                <c:ptCount val="12"/>
                <c:pt idx="0">
                  <c:v>1000</c:v>
                </c:pt>
                <c:pt idx="1">
                  <c:v>1300</c:v>
                </c:pt>
                <c:pt idx="2">
                  <c:v>1690</c:v>
                </c:pt>
                <c:pt idx="3">
                  <c:v>2197</c:v>
                </c:pt>
                <c:pt idx="4">
                  <c:v>2856.1</c:v>
                </c:pt>
                <c:pt idx="5">
                  <c:v>3712.93</c:v>
                </c:pt>
                <c:pt idx="6">
                  <c:v>4826.8089999999993</c:v>
                </c:pt>
                <c:pt idx="7">
                  <c:v>6274.8516999999993</c:v>
                </c:pt>
                <c:pt idx="8">
                  <c:v>8157.307209999999</c:v>
                </c:pt>
                <c:pt idx="9">
                  <c:v>10604.499372999999</c:v>
                </c:pt>
                <c:pt idx="10">
                  <c:v>13785.849184899998</c:v>
                </c:pt>
                <c:pt idx="11">
                  <c:v>17921.603940369998</c:v>
                </c:pt>
              </c:numCache>
            </c:numRef>
          </c:val>
          <c:extLst>
            <c:ext xmlns:c16="http://schemas.microsoft.com/office/drawing/2014/chart" uri="{C3380CC4-5D6E-409C-BE32-E72D297353CC}">
              <c16:uniqueId val="{00000003-EC50-4EB7-AD70-7F3871254653}"/>
            </c:ext>
          </c:extLst>
        </c:ser>
        <c:ser>
          <c:idx val="4"/>
          <c:order val="4"/>
          <c:tx>
            <c:strRef>
              <c:f>Försäljning!$B$48</c:f>
              <c:strCache>
                <c:ptCount val="1"/>
                <c:pt idx="0">
                  <c:v>Artikel/Resurs 5</c:v>
                </c:pt>
              </c:strCache>
            </c:strRef>
          </c:tx>
          <c:spPr>
            <a:solidFill>
              <a:schemeClr val="accent5"/>
            </a:solidFill>
            <a:ln>
              <a:noFill/>
            </a:ln>
            <a:effectLst/>
          </c:spPr>
          <c:invertIfNegative val="0"/>
          <c:val>
            <c:numRef>
              <c:f>Försäljning!$C$48:$N$48</c:f>
              <c:numCache>
                <c:formatCode>#\ ##0\ "kr"</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EC50-4EB7-AD70-7F3871254653}"/>
            </c:ext>
          </c:extLst>
        </c:ser>
        <c:ser>
          <c:idx val="5"/>
          <c:order val="5"/>
          <c:tx>
            <c:strRef>
              <c:f>Försäljning!$B$49</c:f>
              <c:strCache>
                <c:ptCount val="1"/>
                <c:pt idx="0">
                  <c:v>Artikel/Resurs 6</c:v>
                </c:pt>
              </c:strCache>
            </c:strRef>
          </c:tx>
          <c:spPr>
            <a:solidFill>
              <a:schemeClr val="accent6"/>
            </a:solidFill>
            <a:ln>
              <a:noFill/>
            </a:ln>
            <a:effectLst/>
          </c:spPr>
          <c:invertIfNegative val="0"/>
          <c:val>
            <c:numRef>
              <c:f>Försäljning!$C$49:$N$49</c:f>
              <c:numCache>
                <c:formatCode>#\ ##0\ "kr"</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EC50-4EB7-AD70-7F3871254653}"/>
            </c:ext>
          </c:extLst>
        </c:ser>
        <c:ser>
          <c:idx val="6"/>
          <c:order val="6"/>
          <c:tx>
            <c:strRef>
              <c:f>Försäljning!$B$50</c:f>
              <c:strCache>
                <c:ptCount val="1"/>
                <c:pt idx="0">
                  <c:v>Artikel/Resurs 7</c:v>
                </c:pt>
              </c:strCache>
            </c:strRef>
          </c:tx>
          <c:spPr>
            <a:solidFill>
              <a:schemeClr val="accent1">
                <a:lumMod val="60000"/>
              </a:schemeClr>
            </a:solidFill>
            <a:ln>
              <a:noFill/>
            </a:ln>
            <a:effectLst/>
          </c:spPr>
          <c:invertIfNegative val="0"/>
          <c:val>
            <c:numRef>
              <c:f>Försäljning!$C$50:$N$50</c:f>
              <c:numCache>
                <c:formatCode>#\ ##0\ "kr"</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EC50-4EB7-AD70-7F3871254653}"/>
            </c:ext>
          </c:extLst>
        </c:ser>
        <c:ser>
          <c:idx val="7"/>
          <c:order val="7"/>
          <c:tx>
            <c:strRef>
              <c:f>Försäljning!$B$51</c:f>
              <c:strCache>
                <c:ptCount val="1"/>
                <c:pt idx="0">
                  <c:v>Artikel/Resurs 8</c:v>
                </c:pt>
              </c:strCache>
            </c:strRef>
          </c:tx>
          <c:spPr>
            <a:solidFill>
              <a:schemeClr val="accent2">
                <a:lumMod val="60000"/>
              </a:schemeClr>
            </a:solidFill>
            <a:ln>
              <a:noFill/>
            </a:ln>
            <a:effectLst/>
          </c:spPr>
          <c:invertIfNegative val="0"/>
          <c:val>
            <c:numRef>
              <c:f>Försäljning!$C$51:$N$51</c:f>
              <c:numCache>
                <c:formatCode>#\ ##0\ "kr"</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EC50-4EB7-AD70-7F3871254653}"/>
            </c:ext>
          </c:extLst>
        </c:ser>
        <c:ser>
          <c:idx val="8"/>
          <c:order val="8"/>
          <c:tx>
            <c:strRef>
              <c:f>Försäljning!$B$52</c:f>
              <c:strCache>
                <c:ptCount val="1"/>
                <c:pt idx="0">
                  <c:v>Artikel/Resurs 9</c:v>
                </c:pt>
              </c:strCache>
            </c:strRef>
          </c:tx>
          <c:spPr>
            <a:solidFill>
              <a:schemeClr val="accent3">
                <a:lumMod val="60000"/>
              </a:schemeClr>
            </a:solidFill>
            <a:ln>
              <a:noFill/>
            </a:ln>
            <a:effectLst/>
          </c:spPr>
          <c:invertIfNegative val="0"/>
          <c:val>
            <c:numRef>
              <c:f>Försäljning!$C$52:$N$52</c:f>
              <c:numCache>
                <c:formatCode>#\ ##0\ "kr"</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EC50-4EB7-AD70-7F3871254653}"/>
            </c:ext>
          </c:extLst>
        </c:ser>
        <c:ser>
          <c:idx val="9"/>
          <c:order val="9"/>
          <c:tx>
            <c:strRef>
              <c:f>Försäljning!$B$53</c:f>
              <c:strCache>
                <c:ptCount val="1"/>
                <c:pt idx="0">
                  <c:v>Artikel/Resurs 10</c:v>
                </c:pt>
              </c:strCache>
            </c:strRef>
          </c:tx>
          <c:spPr>
            <a:solidFill>
              <a:schemeClr val="accent4">
                <a:lumMod val="60000"/>
              </a:schemeClr>
            </a:solidFill>
            <a:ln>
              <a:noFill/>
            </a:ln>
            <a:effectLst/>
          </c:spPr>
          <c:invertIfNegative val="0"/>
          <c:val>
            <c:numRef>
              <c:f>Försäljning!$C$53:$N$53</c:f>
              <c:numCache>
                <c:formatCode>#\ ##0\ "kr"</c:formatCode>
                <c:ptCount val="12"/>
                <c:pt idx="0">
                  <c:v>200</c:v>
                </c:pt>
                <c:pt idx="1">
                  <c:v>300</c:v>
                </c:pt>
                <c:pt idx="2">
                  <c:v>100</c:v>
                </c:pt>
                <c:pt idx="3">
                  <c:v>300</c:v>
                </c:pt>
                <c:pt idx="4">
                  <c:v>500</c:v>
                </c:pt>
                <c:pt idx="5">
                  <c:v>0</c:v>
                </c:pt>
                <c:pt idx="6">
                  <c:v>0</c:v>
                </c:pt>
                <c:pt idx="7">
                  <c:v>200</c:v>
                </c:pt>
                <c:pt idx="8">
                  <c:v>400</c:v>
                </c:pt>
                <c:pt idx="9">
                  <c:v>500</c:v>
                </c:pt>
                <c:pt idx="10">
                  <c:v>600</c:v>
                </c:pt>
                <c:pt idx="11">
                  <c:v>300</c:v>
                </c:pt>
              </c:numCache>
            </c:numRef>
          </c:val>
          <c:extLst>
            <c:ext xmlns:c16="http://schemas.microsoft.com/office/drawing/2014/chart" uri="{C3380CC4-5D6E-409C-BE32-E72D297353CC}">
              <c16:uniqueId val="{00000009-EC50-4EB7-AD70-7F3871254653}"/>
            </c:ext>
          </c:extLst>
        </c:ser>
        <c:dLbls>
          <c:showLegendKey val="0"/>
          <c:showVal val="0"/>
          <c:showCatName val="0"/>
          <c:showSerName val="0"/>
          <c:showPercent val="0"/>
          <c:showBubbleSize val="0"/>
        </c:dLbls>
        <c:gapWidth val="150"/>
        <c:overlap val="100"/>
        <c:axId val="211481071"/>
        <c:axId val="368757855"/>
      </c:barChart>
      <c:catAx>
        <c:axId val="211481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68757855"/>
        <c:crosses val="autoZero"/>
        <c:auto val="1"/>
        <c:lblAlgn val="ctr"/>
        <c:lblOffset val="100"/>
        <c:noMultiLvlLbl val="0"/>
      </c:catAx>
      <c:valAx>
        <c:axId val="368757855"/>
        <c:scaling>
          <c:orientation val="minMax"/>
        </c:scaling>
        <c:delete val="0"/>
        <c:axPos val="l"/>
        <c:majorGridlines>
          <c:spPr>
            <a:ln w="9525" cap="flat" cmpd="sng" algn="ctr">
              <a:solidFill>
                <a:schemeClr val="tx1">
                  <a:lumMod val="15000"/>
                  <a:lumOff val="85000"/>
                </a:schemeClr>
              </a:solidFill>
              <a:round/>
            </a:ln>
            <a:effectLst/>
          </c:spPr>
        </c:majorGridlines>
        <c:numFmt formatCode="#\ ##0\ &quot;kr&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211481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Kassaflöde!$B$5</c:f>
              <c:strCache>
                <c:ptCount val="1"/>
                <c:pt idx="0">
                  <c:v>KASSAFLÖDE (månad)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Kassaflöde!$F$11:$Q$11</c:f>
              <c:strCache>
                <c:ptCount val="12"/>
                <c:pt idx="0">
                  <c:v>månad 1</c:v>
                </c:pt>
                <c:pt idx="1">
                  <c:v>månad 2</c:v>
                </c:pt>
                <c:pt idx="2">
                  <c:v>månad 3</c:v>
                </c:pt>
                <c:pt idx="3">
                  <c:v>månad 4</c:v>
                </c:pt>
                <c:pt idx="4">
                  <c:v>månad 5</c:v>
                </c:pt>
                <c:pt idx="5">
                  <c:v>månad 6</c:v>
                </c:pt>
                <c:pt idx="6">
                  <c:v>månad 7</c:v>
                </c:pt>
                <c:pt idx="7">
                  <c:v>månad 8</c:v>
                </c:pt>
                <c:pt idx="8">
                  <c:v>månad 9</c:v>
                </c:pt>
                <c:pt idx="9">
                  <c:v>månad 10</c:v>
                </c:pt>
                <c:pt idx="10">
                  <c:v>månad 11</c:v>
                </c:pt>
                <c:pt idx="11">
                  <c:v>månad 12</c:v>
                </c:pt>
              </c:strCache>
            </c:strRef>
          </c:cat>
          <c:val>
            <c:numRef>
              <c:f>Kassaflöde!$F$5:$Q$5</c:f>
              <c:numCache>
                <c:formatCode>#\ ##0\ "kr"</c:formatCode>
                <c:ptCount val="12"/>
                <c:pt idx="0">
                  <c:v>-123600</c:v>
                </c:pt>
                <c:pt idx="1">
                  <c:v>-148100</c:v>
                </c:pt>
                <c:pt idx="2">
                  <c:v>-148110</c:v>
                </c:pt>
                <c:pt idx="3">
                  <c:v>-147203</c:v>
                </c:pt>
                <c:pt idx="4">
                  <c:v>-146143.9</c:v>
                </c:pt>
                <c:pt idx="5">
                  <c:v>-146287.07</c:v>
                </c:pt>
                <c:pt idx="6">
                  <c:v>-145173.19099999999</c:v>
                </c:pt>
                <c:pt idx="7">
                  <c:v>-143325.1483</c:v>
                </c:pt>
                <c:pt idx="8">
                  <c:v>-161042.69279</c:v>
                </c:pt>
                <c:pt idx="9">
                  <c:v>-138395.500627</c:v>
                </c:pt>
                <c:pt idx="10">
                  <c:v>-135014.1508151</c:v>
                </c:pt>
                <c:pt idx="11">
                  <c:v>-131478.39605963</c:v>
                </c:pt>
              </c:numCache>
            </c:numRef>
          </c:val>
          <c:extLst>
            <c:ext xmlns:c16="http://schemas.microsoft.com/office/drawing/2014/chart" uri="{C3380CC4-5D6E-409C-BE32-E72D297353CC}">
              <c16:uniqueId val="{00000000-0953-4EC2-99A5-02388880D21A}"/>
            </c:ext>
          </c:extLst>
        </c:ser>
        <c:dLbls>
          <c:showLegendKey val="0"/>
          <c:showVal val="0"/>
          <c:showCatName val="0"/>
          <c:showSerName val="0"/>
          <c:showPercent val="0"/>
          <c:showBubbleSize val="0"/>
        </c:dLbls>
        <c:gapWidth val="219"/>
        <c:axId val="175117199"/>
        <c:axId val="349611359"/>
      </c:barChart>
      <c:lineChart>
        <c:grouping val="standard"/>
        <c:varyColors val="0"/>
        <c:ser>
          <c:idx val="1"/>
          <c:order val="1"/>
          <c:tx>
            <c:strRef>
              <c:f>Kassaflöde!$B$6</c:f>
              <c:strCache>
                <c:ptCount val="1"/>
                <c:pt idx="0">
                  <c:v>Ack KASSAFLÖDE</c:v>
                </c:pt>
              </c:strCache>
            </c:strRef>
          </c:tx>
          <c:spPr>
            <a:ln w="28575" cap="rnd">
              <a:solidFill>
                <a:schemeClr val="accent2"/>
              </a:solidFill>
              <a:round/>
            </a:ln>
            <a:effectLst/>
          </c:spPr>
          <c:marker>
            <c:symbol val="none"/>
          </c:marker>
          <c:dLbls>
            <c:numFmt formatCode="#,##0\ &quot;kr&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Kassaflöde!$F$11:$Q$11</c:f>
              <c:strCache>
                <c:ptCount val="12"/>
                <c:pt idx="0">
                  <c:v>månad 1</c:v>
                </c:pt>
                <c:pt idx="1">
                  <c:v>månad 2</c:v>
                </c:pt>
                <c:pt idx="2">
                  <c:v>månad 3</c:v>
                </c:pt>
                <c:pt idx="3">
                  <c:v>månad 4</c:v>
                </c:pt>
                <c:pt idx="4">
                  <c:v>månad 5</c:v>
                </c:pt>
                <c:pt idx="5">
                  <c:v>månad 6</c:v>
                </c:pt>
                <c:pt idx="6">
                  <c:v>månad 7</c:v>
                </c:pt>
                <c:pt idx="7">
                  <c:v>månad 8</c:v>
                </c:pt>
                <c:pt idx="8">
                  <c:v>månad 9</c:v>
                </c:pt>
                <c:pt idx="9">
                  <c:v>månad 10</c:v>
                </c:pt>
                <c:pt idx="10">
                  <c:v>månad 11</c:v>
                </c:pt>
                <c:pt idx="11">
                  <c:v>månad 12</c:v>
                </c:pt>
              </c:strCache>
            </c:strRef>
          </c:cat>
          <c:val>
            <c:numRef>
              <c:f>Kassaflöde!$F$6:$Q$6</c:f>
              <c:numCache>
                <c:formatCode>#\ ##0\ "kr"</c:formatCode>
                <c:ptCount val="12"/>
                <c:pt idx="0">
                  <c:v>-123600</c:v>
                </c:pt>
                <c:pt idx="1">
                  <c:v>-271700</c:v>
                </c:pt>
                <c:pt idx="2">
                  <c:v>-419810</c:v>
                </c:pt>
                <c:pt idx="3">
                  <c:v>-567013</c:v>
                </c:pt>
                <c:pt idx="4">
                  <c:v>-713156.9</c:v>
                </c:pt>
                <c:pt idx="5">
                  <c:v>-859443.97</c:v>
                </c:pt>
                <c:pt idx="6">
                  <c:v>-1004617.161</c:v>
                </c:pt>
                <c:pt idx="7">
                  <c:v>-1147942.3092999998</c:v>
                </c:pt>
                <c:pt idx="8">
                  <c:v>-1308985.0020899998</c:v>
                </c:pt>
                <c:pt idx="9">
                  <c:v>-1447380.502717</c:v>
                </c:pt>
                <c:pt idx="10">
                  <c:v>-1582394.6535320999</c:v>
                </c:pt>
                <c:pt idx="11">
                  <c:v>-1713873.0495917299</c:v>
                </c:pt>
              </c:numCache>
            </c:numRef>
          </c:val>
          <c:smooth val="0"/>
          <c:extLst>
            <c:ext xmlns:c16="http://schemas.microsoft.com/office/drawing/2014/chart" uri="{C3380CC4-5D6E-409C-BE32-E72D297353CC}">
              <c16:uniqueId val="{00000001-0953-4EC2-99A5-02388880D21A}"/>
            </c:ext>
          </c:extLst>
        </c:ser>
        <c:dLbls>
          <c:showLegendKey val="0"/>
          <c:showVal val="0"/>
          <c:showCatName val="0"/>
          <c:showSerName val="0"/>
          <c:showPercent val="0"/>
          <c:showBubbleSize val="0"/>
        </c:dLbls>
        <c:marker val="1"/>
        <c:smooth val="0"/>
        <c:axId val="175117199"/>
        <c:axId val="349611359"/>
      </c:lineChart>
      <c:catAx>
        <c:axId val="175117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49611359"/>
        <c:crosses val="autoZero"/>
        <c:auto val="1"/>
        <c:lblAlgn val="ctr"/>
        <c:lblOffset val="100"/>
        <c:noMultiLvlLbl val="0"/>
      </c:catAx>
      <c:valAx>
        <c:axId val="349611359"/>
        <c:scaling>
          <c:orientation val="minMax"/>
        </c:scaling>
        <c:delete val="0"/>
        <c:axPos val="l"/>
        <c:majorGridlines>
          <c:spPr>
            <a:ln w="9525" cap="flat" cmpd="sng" algn="ctr">
              <a:solidFill>
                <a:schemeClr val="tx1">
                  <a:lumMod val="15000"/>
                  <a:lumOff val="85000"/>
                </a:schemeClr>
              </a:solidFill>
              <a:round/>
            </a:ln>
            <a:effectLst/>
          </c:spPr>
        </c:majorGridlines>
        <c:numFmt formatCode="#\ ##0\ &quot;kr&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751171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6013E4F-E2B8-44D2-86AF-154E74DBAD8C}">
  <sheetPr/>
  <sheetViews>
    <sheetView zoomScale="8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456405</xdr:colOff>
      <xdr:row>0</xdr:row>
      <xdr:rowOff>120648</xdr:rowOff>
    </xdr:from>
    <xdr:to>
      <xdr:col>11</xdr:col>
      <xdr:colOff>547688</xdr:colOff>
      <xdr:row>27</xdr:row>
      <xdr:rowOff>87313</xdr:rowOff>
    </xdr:to>
    <xdr:graphicFrame macro="">
      <xdr:nvGraphicFramePr>
        <xdr:cNvPr id="5" name="Diagram 4">
          <a:extLst>
            <a:ext uri="{FF2B5EF4-FFF2-40B4-BE49-F238E27FC236}">
              <a16:creationId xmlns:a16="http://schemas.microsoft.com/office/drawing/2014/main" id="{C4D49F71-A139-4D20-B6ED-AD6F7D6BA9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63499</xdr:colOff>
      <xdr:row>0</xdr:row>
      <xdr:rowOff>95248</xdr:rowOff>
    </xdr:from>
    <xdr:to>
      <xdr:col>20</xdr:col>
      <xdr:colOff>484188</xdr:colOff>
      <xdr:row>27</xdr:row>
      <xdr:rowOff>103186</xdr:rowOff>
    </xdr:to>
    <xdr:graphicFrame macro="">
      <xdr:nvGraphicFramePr>
        <xdr:cNvPr id="7" name="Diagram 6">
          <a:extLst>
            <a:ext uri="{FF2B5EF4-FFF2-40B4-BE49-F238E27FC236}">
              <a16:creationId xmlns:a16="http://schemas.microsoft.com/office/drawing/2014/main" id="{E5893EDF-07D8-451B-8F63-22288374CC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547687</xdr:colOff>
      <xdr:row>1</xdr:row>
      <xdr:rowOff>1</xdr:rowOff>
    </xdr:from>
    <xdr:to>
      <xdr:col>32</xdr:col>
      <xdr:colOff>134937</xdr:colOff>
      <xdr:row>27</xdr:row>
      <xdr:rowOff>68263</xdr:rowOff>
    </xdr:to>
    <xdr:graphicFrame macro="">
      <xdr:nvGraphicFramePr>
        <xdr:cNvPr id="6" name="Diagram 5">
          <a:extLst>
            <a:ext uri="{FF2B5EF4-FFF2-40B4-BE49-F238E27FC236}">
              <a16:creationId xmlns:a16="http://schemas.microsoft.com/office/drawing/2014/main" id="{9B3739D7-72DF-44FA-B226-AA1E7AA663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79375</xdr:colOff>
      <xdr:row>41</xdr:row>
      <xdr:rowOff>103188</xdr:rowOff>
    </xdr:from>
    <xdr:ext cx="8233857" cy="2570832"/>
    <xdr:sp macro="" textlink="">
      <xdr:nvSpPr>
        <xdr:cNvPr id="2" name="textruta 1">
          <a:extLst>
            <a:ext uri="{FF2B5EF4-FFF2-40B4-BE49-F238E27FC236}">
              <a16:creationId xmlns:a16="http://schemas.microsoft.com/office/drawing/2014/main" id="{0060305D-257A-4D47-9F6E-6079633841A8}"/>
            </a:ext>
          </a:extLst>
        </xdr:cNvPr>
        <xdr:cNvSpPr txBox="1"/>
      </xdr:nvSpPr>
      <xdr:spPr>
        <a:xfrm>
          <a:off x="10350500" y="5635626"/>
          <a:ext cx="8233857" cy="2570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200"/>
            <a:t>INSTRUKTIONER!</a:t>
          </a:r>
        </a:p>
        <a:p>
          <a:r>
            <a:rPr lang="sv-SE" sz="1200"/>
            <a:t>Fundera på vilken typ av försäljning ni har om det är stora volymer</a:t>
          </a:r>
          <a:r>
            <a:rPr lang="sv-SE" sz="1200" baseline="0"/>
            <a:t> över internet (Automatisk) eller om det är konsulter </a:t>
          </a:r>
        </a:p>
        <a:p>
          <a:r>
            <a:rPr lang="sv-SE" sz="1200" baseline="0"/>
            <a:t>som säljer mindre antal timmar (Manuell). Följ sedan instruktionerna nedan.</a:t>
          </a:r>
          <a:endParaRPr lang="sv-SE" sz="1200"/>
        </a:p>
        <a:p>
          <a:endParaRPr lang="sv-SE" sz="1200"/>
        </a:p>
        <a:p>
          <a:r>
            <a:rPr lang="sv-SE" sz="1200"/>
            <a:t>1) GRÅ rutor: </a:t>
          </a:r>
        </a:p>
        <a:p>
          <a:r>
            <a:rPr lang="sv-SE" sz="1200"/>
            <a:t>ITEM -</a:t>
          </a:r>
          <a:r>
            <a:rPr lang="sv-SE" sz="1200" baseline="0"/>
            <a:t> </a:t>
          </a:r>
          <a:r>
            <a:rPr lang="sv-SE" sz="1200"/>
            <a:t>Skriv in</a:t>
          </a:r>
          <a:r>
            <a:rPr lang="sv-SE" sz="1200" baseline="0"/>
            <a:t> villken </a:t>
          </a:r>
          <a:r>
            <a:rPr lang="sv-SE" sz="1200"/>
            <a:t>artikl eller resurser ni säljer.</a:t>
          </a:r>
        </a:p>
        <a:p>
          <a:r>
            <a:rPr lang="sv-SE" sz="1200"/>
            <a:t>Kommentar</a:t>
          </a:r>
          <a:r>
            <a:rPr lang="sv-SE" sz="1200" baseline="0"/>
            <a:t> - </a:t>
          </a:r>
          <a:r>
            <a:rPr lang="sv-SE" sz="1200"/>
            <a:t> ange gärna en kommentar ex vilken försäljningskanal</a:t>
          </a:r>
          <a:r>
            <a:rPr lang="sv-SE" sz="1200" baseline="0"/>
            <a:t> som avses.</a:t>
          </a:r>
        </a:p>
        <a:p>
          <a:r>
            <a:rPr lang="sv-SE" sz="1200" baseline="0"/>
            <a:t>a pris ex moms - ange vad styckepriset per artikel eller resurs är. </a:t>
          </a:r>
        </a:p>
        <a:p>
          <a:r>
            <a:rPr lang="sv-SE" sz="1200" baseline="0"/>
            <a:t>Typ av försäljning - ange vilken typ av försäljning ni har. Automatisk gå vidare till (2), Manuell gå vidare till (3). </a:t>
          </a:r>
        </a:p>
        <a:p>
          <a:r>
            <a:rPr lang="sv-SE" sz="1200" baseline="0"/>
            <a:t>2) GULA rutor:</a:t>
          </a:r>
        </a:p>
        <a:p>
          <a:r>
            <a:rPr lang="sv-SE" sz="1200" baseline="0"/>
            <a:t># 1a månaden - hur många artiklar eller resurser säljer ni första månaden </a:t>
          </a:r>
        </a:p>
        <a:p>
          <a:r>
            <a:rPr lang="sv-SE" sz="1200" baseline="0"/>
            <a:t>tillväxt per månad - gör ett antagande hur mycket er försäljning växer månad till månad </a:t>
          </a:r>
        </a:p>
        <a:p>
          <a:r>
            <a:rPr lang="sv-SE" sz="1200" baseline="0"/>
            <a:t>3) ORANGA rutor:</a:t>
          </a:r>
        </a:p>
        <a:p>
          <a:r>
            <a:rPr lang="sv-SE" sz="1200" baseline="0"/>
            <a:t>antal - ange månad för månad hur ni tror försäljningen kommer att se ut </a:t>
          </a:r>
        </a:p>
      </xdr:txBody>
    </xdr:sp>
    <xdr:clientData/>
  </xdr:oneCellAnchor>
</xdr:wsDr>
</file>

<file path=xl/drawings/drawing2.xml><?xml version="1.0" encoding="utf-8"?>
<xdr:wsDr xmlns:xdr="http://schemas.openxmlformats.org/drawingml/2006/spreadsheetDrawing" xmlns:a="http://schemas.openxmlformats.org/drawingml/2006/main">
  <xdr:absoluteAnchor>
    <xdr:pos x="0" y="0"/>
    <xdr:ext cx="9292828" cy="6066234"/>
    <xdr:graphicFrame macro="">
      <xdr:nvGraphicFramePr>
        <xdr:cNvPr id="2" name="Diagram 1">
          <a:extLst>
            <a:ext uri="{FF2B5EF4-FFF2-40B4-BE49-F238E27FC236}">
              <a16:creationId xmlns:a16="http://schemas.microsoft.com/office/drawing/2014/main" id="{802F804C-E00C-486B-B0D0-C2616462722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6CE19-CFDB-4FC4-A380-FA93FD36D6AD}">
  <dimension ref="B2:G15"/>
  <sheetViews>
    <sheetView showGridLines="0" workbookViewId="0">
      <selection activeCell="B15" sqref="B15"/>
    </sheetView>
  </sheetViews>
  <sheetFormatPr defaultRowHeight="10.15" x14ac:dyDescent="0.3"/>
  <cols>
    <col min="2" max="2" width="37.4140625" customWidth="1"/>
    <col min="3" max="3" width="60.4140625" customWidth="1"/>
    <col min="4" max="6" width="20.4140625" customWidth="1"/>
  </cols>
  <sheetData>
    <row r="2" spans="2:7" ht="13.15" x14ac:dyDescent="0.4">
      <c r="B2" s="42" t="s">
        <v>112</v>
      </c>
    </row>
    <row r="4" spans="2:7" ht="20.25" x14ac:dyDescent="0.3">
      <c r="B4" s="44" t="s">
        <v>113</v>
      </c>
      <c r="C4" s="43" t="s">
        <v>114</v>
      </c>
      <c r="D4" s="45" t="s">
        <v>119</v>
      </c>
      <c r="E4" s="46" t="s">
        <v>119</v>
      </c>
      <c r="F4" s="53" t="s">
        <v>119</v>
      </c>
      <c r="G4" s="47" t="s">
        <v>120</v>
      </c>
    </row>
    <row r="5" spans="2:7" x14ac:dyDescent="0.3">
      <c r="B5" s="44" t="s">
        <v>105</v>
      </c>
      <c r="C5" s="43" t="s">
        <v>121</v>
      </c>
      <c r="D5" s="50"/>
      <c r="E5" s="50"/>
      <c r="F5" s="50"/>
    </row>
    <row r="6" spans="2:7" ht="49.15" customHeight="1" x14ac:dyDescent="0.3">
      <c r="B6" s="44" t="s">
        <v>106</v>
      </c>
      <c r="C6" s="43" t="s">
        <v>122</v>
      </c>
      <c r="D6" s="50"/>
      <c r="E6" s="50"/>
      <c r="F6" s="50"/>
    </row>
    <row r="7" spans="2:7" x14ac:dyDescent="0.3">
      <c r="B7" s="44" t="s">
        <v>107</v>
      </c>
      <c r="C7" s="43" t="s">
        <v>118</v>
      </c>
      <c r="D7" s="50"/>
      <c r="E7" s="50"/>
      <c r="F7" s="50"/>
    </row>
    <row r="8" spans="2:7" x14ac:dyDescent="0.3">
      <c r="B8" s="44" t="s">
        <v>108</v>
      </c>
      <c r="C8" s="43"/>
      <c r="D8" s="50"/>
      <c r="E8" s="50"/>
      <c r="F8" s="50"/>
    </row>
    <row r="9" spans="2:7" x14ac:dyDescent="0.3">
      <c r="B9" s="44" t="s">
        <v>109</v>
      </c>
      <c r="C9" s="43"/>
      <c r="D9" s="50"/>
      <c r="E9" s="50"/>
      <c r="F9" s="50"/>
    </row>
    <row r="10" spans="2:7" x14ac:dyDescent="0.3">
      <c r="B10" s="44" t="s">
        <v>110</v>
      </c>
      <c r="C10" s="43"/>
      <c r="D10" s="50"/>
      <c r="E10" s="50"/>
      <c r="F10" s="50"/>
    </row>
    <row r="11" spans="2:7" x14ac:dyDescent="0.3">
      <c r="B11" s="44" t="s">
        <v>111</v>
      </c>
      <c r="C11" s="43"/>
      <c r="D11" s="50"/>
      <c r="E11" s="50"/>
      <c r="F11" s="50"/>
    </row>
    <row r="12" spans="2:7" x14ac:dyDescent="0.3">
      <c r="B12" s="44"/>
      <c r="C12" s="43"/>
      <c r="D12" s="50"/>
      <c r="E12" s="50"/>
      <c r="F12" s="50"/>
    </row>
    <row r="13" spans="2:7" ht="60.75" x14ac:dyDescent="0.3">
      <c r="B13" s="44" t="s">
        <v>115</v>
      </c>
      <c r="C13" s="43" t="s">
        <v>123</v>
      </c>
      <c r="D13" s="50"/>
      <c r="E13" s="50"/>
      <c r="F13" s="50"/>
    </row>
    <row r="14" spans="2:7" ht="60.75" x14ac:dyDescent="0.3">
      <c r="B14" s="44" t="s">
        <v>116</v>
      </c>
      <c r="C14" s="43" t="s">
        <v>124</v>
      </c>
      <c r="D14" s="50"/>
      <c r="E14" s="50"/>
      <c r="F14" s="50"/>
    </row>
    <row r="15" spans="2:7" ht="60.75" x14ac:dyDescent="0.3">
      <c r="B15" s="44" t="s">
        <v>117</v>
      </c>
      <c r="C15" s="43" t="s">
        <v>125</v>
      </c>
      <c r="D15" s="50"/>
      <c r="E15" s="50"/>
      <c r="F15" s="50"/>
    </row>
  </sheetData>
  <mergeCells count="11">
    <mergeCell ref="D15:F15"/>
    <mergeCell ref="D5:F5"/>
    <mergeCell ref="D6:F6"/>
    <mergeCell ref="D7:F7"/>
    <mergeCell ref="D8:F8"/>
    <mergeCell ref="D9:F9"/>
    <mergeCell ref="D10:F10"/>
    <mergeCell ref="D11:F11"/>
    <mergeCell ref="D12:F12"/>
    <mergeCell ref="D13:F13"/>
    <mergeCell ref="D14:F14"/>
  </mergeCells>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AC656-9FD1-4173-8AC6-FD2D10C01B49}">
  <dimension ref="B29:AE76"/>
  <sheetViews>
    <sheetView showGridLines="0" tabSelected="1" topLeftCell="B1" zoomScale="60" zoomScaleNormal="60" workbookViewId="0">
      <pane ySplit="40" topLeftCell="A41" activePane="bottomLeft" state="frozen"/>
      <selection activeCell="B1" sqref="B1"/>
      <selection pane="bottomLeft" activeCell="G34" sqref="G34"/>
    </sheetView>
  </sheetViews>
  <sheetFormatPr defaultRowHeight="10.15" x14ac:dyDescent="0.3"/>
  <cols>
    <col min="2" max="2" width="23.25" customWidth="1"/>
    <col min="3" max="6" width="17" customWidth="1"/>
    <col min="7" max="7" width="10.4140625" customWidth="1"/>
    <col min="8" max="11" width="9.4140625" bestFit="1" customWidth="1"/>
    <col min="12" max="14" width="10.9140625" bestFit="1" customWidth="1"/>
    <col min="15" max="15" width="8.83203125" bestFit="1" customWidth="1"/>
    <col min="16" max="16" width="8.4140625" bestFit="1" customWidth="1"/>
    <col min="17" max="30" width="10.1640625" customWidth="1"/>
  </cols>
  <sheetData>
    <row r="29" spans="2:31" ht="15" x14ac:dyDescent="0.4">
      <c r="B29" s="9" t="s">
        <v>73</v>
      </c>
      <c r="H29" s="8" t="s">
        <v>47</v>
      </c>
      <c r="I29" s="8"/>
      <c r="J29" s="8" t="s">
        <v>48</v>
      </c>
      <c r="K29" s="8"/>
      <c r="L29" s="8" t="s">
        <v>49</v>
      </c>
      <c r="M29" s="8"/>
      <c r="N29" s="8" t="s">
        <v>50</v>
      </c>
      <c r="O29" s="8"/>
      <c r="P29" s="8" t="s">
        <v>51</v>
      </c>
      <c r="Q29" s="8"/>
      <c r="R29" s="8" t="s">
        <v>52</v>
      </c>
      <c r="S29" s="8"/>
      <c r="T29" s="8" t="s">
        <v>53</v>
      </c>
      <c r="U29" s="8"/>
      <c r="V29" s="8" t="s">
        <v>54</v>
      </c>
      <c r="W29" s="8"/>
      <c r="X29" s="8" t="s">
        <v>55</v>
      </c>
      <c r="Y29" s="8"/>
      <c r="Z29" s="8" t="s">
        <v>56</v>
      </c>
      <c r="AA29" s="8"/>
      <c r="AB29" s="8" t="s">
        <v>57</v>
      </c>
      <c r="AC29" s="8"/>
      <c r="AD29" s="8" t="s">
        <v>58</v>
      </c>
    </row>
    <row r="30" spans="2:31" ht="19.899999999999999" customHeight="1" x14ac:dyDescent="0.3">
      <c r="B30" s="8" t="s">
        <v>70</v>
      </c>
      <c r="C30" s="8" t="s">
        <v>31</v>
      </c>
      <c r="D30" s="8" t="s">
        <v>46</v>
      </c>
      <c r="E30" s="8" t="s">
        <v>128</v>
      </c>
      <c r="F30" s="8" t="s">
        <v>32</v>
      </c>
      <c r="G30" s="8" t="s">
        <v>33</v>
      </c>
      <c r="H30" s="8" t="s">
        <v>44</v>
      </c>
      <c r="I30" s="8" t="s">
        <v>45</v>
      </c>
      <c r="J30" s="8" t="s">
        <v>44</v>
      </c>
      <c r="K30" s="8" t="s">
        <v>45</v>
      </c>
      <c r="L30" s="8" t="s">
        <v>44</v>
      </c>
      <c r="M30" s="8" t="s">
        <v>45</v>
      </c>
      <c r="N30" s="8" t="s">
        <v>44</v>
      </c>
      <c r="O30" s="8" t="s">
        <v>45</v>
      </c>
      <c r="P30" s="8" t="s">
        <v>44</v>
      </c>
      <c r="Q30" s="8" t="s">
        <v>45</v>
      </c>
      <c r="R30" s="8" t="s">
        <v>44</v>
      </c>
      <c r="S30" s="8" t="s">
        <v>45</v>
      </c>
      <c r="T30" s="8" t="s">
        <v>44</v>
      </c>
      <c r="U30" s="8" t="s">
        <v>45</v>
      </c>
      <c r="V30" s="8" t="s">
        <v>44</v>
      </c>
      <c r="W30" s="8" t="s">
        <v>45</v>
      </c>
      <c r="X30" s="8" t="s">
        <v>44</v>
      </c>
      <c r="Y30" s="8" t="s">
        <v>45</v>
      </c>
      <c r="Z30" s="8" t="s">
        <v>44</v>
      </c>
      <c r="AA30" s="8" t="s">
        <v>45</v>
      </c>
      <c r="AB30" s="8" t="s">
        <v>44</v>
      </c>
      <c r="AC30" s="8" t="s">
        <v>45</v>
      </c>
      <c r="AD30" s="8" t="s">
        <v>44</v>
      </c>
      <c r="AE30" s="8" t="s">
        <v>45</v>
      </c>
    </row>
    <row r="31" spans="2:31" x14ac:dyDescent="0.3">
      <c r="B31" s="4" t="s">
        <v>34</v>
      </c>
      <c r="C31" s="5" t="s">
        <v>59</v>
      </c>
      <c r="D31" s="51">
        <v>10</v>
      </c>
      <c r="E31" s="52" t="s">
        <v>131</v>
      </c>
      <c r="F31" s="12">
        <v>100</v>
      </c>
      <c r="G31" s="13">
        <v>0.1</v>
      </c>
      <c r="H31" s="15">
        <v>20</v>
      </c>
      <c r="I31" s="6">
        <f>IF($E31=$E$75, $D31*$F31,IF($E31=$E$76,$D31*H31,"0"))</f>
        <v>200</v>
      </c>
      <c r="J31" s="16">
        <v>30</v>
      </c>
      <c r="K31" s="6">
        <f>IF($E31=$E$75, I31+$G31*I31,IF($E31=$E$76,$D31*J31,"0"))</f>
        <v>300</v>
      </c>
      <c r="L31" s="15">
        <v>10</v>
      </c>
      <c r="M31" s="6">
        <f>IF($E31=$E$75, K31+$G31*K31,IF($E31=$E$76,$D31*L31,"0"))</f>
        <v>100</v>
      </c>
      <c r="N31" s="15">
        <v>30</v>
      </c>
      <c r="O31" s="6">
        <f>IF($E31=$E$75, M31+$G31*M31,IF($E31=$E$76,$D31*N31,"0"))</f>
        <v>300</v>
      </c>
      <c r="P31" s="15">
        <v>50</v>
      </c>
      <c r="Q31" s="6">
        <f>IF($E31=$E$75, O31+$G31*O31,IF($E31=$E$76,$D31*P31,"0"))</f>
        <v>500</v>
      </c>
      <c r="R31" s="15">
        <v>0</v>
      </c>
      <c r="S31" s="6">
        <f>IF($E31=$E$75, Q31+$G31*Q31,IF($E31=$E$76,$D31*R31,"0"))</f>
        <v>0</v>
      </c>
      <c r="T31" s="15">
        <v>0</v>
      </c>
      <c r="U31" s="6">
        <f>IF($E31=$E$75, S31+$G31*S31,IF($E31=$E$76,$D31*T31,"0"))</f>
        <v>0</v>
      </c>
      <c r="V31" s="15">
        <v>20</v>
      </c>
      <c r="W31" s="6">
        <f>IF($E31=$E$75, U31+$G31*U31,IF($E31=$E$76,$D31*V31,"0"))</f>
        <v>200</v>
      </c>
      <c r="X31" s="15">
        <v>40</v>
      </c>
      <c r="Y31" s="6">
        <f>IF($E31=$E$75, W31+$G31*W31,IF($E31=$E$76,$D31*X31,"0"))</f>
        <v>400</v>
      </c>
      <c r="Z31" s="15">
        <v>50</v>
      </c>
      <c r="AA31" s="6">
        <f>IF($E31=$E$75, Y31+$G31*Y31,IF($E31=$E$76,$D31*Z31,"0"))</f>
        <v>500</v>
      </c>
      <c r="AB31" s="15">
        <v>60</v>
      </c>
      <c r="AC31" s="6">
        <f>IF($E31=$E$75, AA31+$G31*AA31,IF($E31=$E$76,$D31*AB31,"0"))</f>
        <v>600</v>
      </c>
      <c r="AD31" s="15">
        <v>30</v>
      </c>
      <c r="AE31" s="6">
        <f>IF($E31=$E$75, AC31+$G31*AC31,IF($E31=$E$76,$D31*AD31,"0"))</f>
        <v>300</v>
      </c>
    </row>
    <row r="32" spans="2:31" x14ac:dyDescent="0.3">
      <c r="B32" s="4" t="s">
        <v>35</v>
      </c>
      <c r="C32" s="5" t="s">
        <v>60</v>
      </c>
      <c r="D32" s="51">
        <v>20</v>
      </c>
      <c r="E32" s="52" t="s">
        <v>129</v>
      </c>
      <c r="F32" s="12">
        <v>0</v>
      </c>
      <c r="G32" s="13">
        <v>0.3</v>
      </c>
      <c r="H32" s="15">
        <v>20</v>
      </c>
      <c r="I32" s="6">
        <f t="shared" ref="I32:I40" si="0">IF($E32=$E$75, $D32*$F32,IF($E32=$E$76,$D32*H32,"0"))</f>
        <v>0</v>
      </c>
      <c r="J32" s="16">
        <v>30</v>
      </c>
      <c r="K32" s="6">
        <f t="shared" ref="K32:K40" si="1">IF($E32=$E$75, I32+$G32*I32,IF($E32=$E$76,$D32*J32,"0"))</f>
        <v>0</v>
      </c>
      <c r="L32" s="15">
        <v>10</v>
      </c>
      <c r="M32" s="6">
        <f t="shared" ref="M32:M40" si="2">IF($E32=$E$75, K32+$G32*K32,IF($E32=$E$76,$D32*L32,"0"))</f>
        <v>0</v>
      </c>
      <c r="N32" s="15">
        <v>30</v>
      </c>
      <c r="O32" s="6">
        <f t="shared" ref="O32:O40" si="3">IF($E32=$E$75, M32+$G32*M32,IF($E32=$E$76,$D32*N32,"0"))</f>
        <v>0</v>
      </c>
      <c r="P32" s="15">
        <v>50</v>
      </c>
      <c r="Q32" s="6">
        <f t="shared" ref="Q32:Q40" si="4">IF($E32=$E$75, O32+$G32*O32,IF($E32=$E$76,$D32*P32,"0"))</f>
        <v>0</v>
      </c>
      <c r="R32" s="15">
        <v>0</v>
      </c>
      <c r="S32" s="6">
        <f t="shared" ref="S32:S40" si="5">IF($E32=$E$75, Q32+$G32*Q32,IF($E32=$E$76,$D32*R32,"0"))</f>
        <v>0</v>
      </c>
      <c r="T32" s="15">
        <v>0</v>
      </c>
      <c r="U32" s="6">
        <f t="shared" ref="U32:U40" si="6">IF($E32=$E$75, S32+$G32*S32,IF($E32=$E$76,$D32*T32,"0"))</f>
        <v>0</v>
      </c>
      <c r="V32" s="15">
        <v>20</v>
      </c>
      <c r="W32" s="6">
        <f t="shared" ref="W32:W40" si="7">IF($E32=$E$75, U32+$G32*U32,IF($E32=$E$76,$D32*V32,"0"))</f>
        <v>0</v>
      </c>
      <c r="X32" s="15">
        <v>40</v>
      </c>
      <c r="Y32" s="6">
        <f t="shared" ref="Y32:Y40" si="8">IF($E32=$E$75, W32+$G32*W32,IF($E32=$E$76,$D32*X32,"0"))</f>
        <v>0</v>
      </c>
      <c r="Z32" s="15">
        <v>50</v>
      </c>
      <c r="AA32" s="6">
        <f t="shared" ref="AA32:AA40" si="9">IF($E32=$E$75, Y32+$G32*Y32,IF($E32=$E$76,$D32*Z32,"0"))</f>
        <v>0</v>
      </c>
      <c r="AB32" s="15">
        <v>60</v>
      </c>
      <c r="AC32" s="6">
        <f t="shared" ref="AC32:AC40" si="10">IF($E32=$E$75, AA32+$G32*AA32,IF($E32=$E$76,$D32*AB32,"0"))</f>
        <v>0</v>
      </c>
      <c r="AD32" s="15">
        <v>30</v>
      </c>
      <c r="AE32" s="6">
        <f t="shared" ref="AE32:AE40" si="11">IF($E32=$E$75, AC32+$G32*AC32,IF($E32=$E$76,$D32*AD32,"0"))</f>
        <v>0</v>
      </c>
    </row>
    <row r="33" spans="2:31" x14ac:dyDescent="0.3">
      <c r="B33" s="4" t="s">
        <v>36</v>
      </c>
      <c r="C33" s="5" t="s">
        <v>61</v>
      </c>
      <c r="D33" s="51">
        <v>10</v>
      </c>
      <c r="E33" s="52" t="s">
        <v>129</v>
      </c>
      <c r="F33" s="12">
        <v>0</v>
      </c>
      <c r="G33" s="13">
        <v>0.3</v>
      </c>
      <c r="H33" s="15">
        <v>20</v>
      </c>
      <c r="I33" s="6">
        <f t="shared" si="0"/>
        <v>0</v>
      </c>
      <c r="J33" s="16">
        <v>30</v>
      </c>
      <c r="K33" s="6">
        <f t="shared" si="1"/>
        <v>0</v>
      </c>
      <c r="L33" s="15">
        <v>10</v>
      </c>
      <c r="M33" s="6">
        <f t="shared" si="2"/>
        <v>0</v>
      </c>
      <c r="N33" s="15">
        <v>30</v>
      </c>
      <c r="O33" s="6">
        <f t="shared" si="3"/>
        <v>0</v>
      </c>
      <c r="P33" s="15">
        <v>50</v>
      </c>
      <c r="Q33" s="6">
        <f t="shared" si="4"/>
        <v>0</v>
      </c>
      <c r="R33" s="15">
        <v>0</v>
      </c>
      <c r="S33" s="6">
        <f t="shared" si="5"/>
        <v>0</v>
      </c>
      <c r="T33" s="15">
        <v>0</v>
      </c>
      <c r="U33" s="6">
        <f t="shared" si="6"/>
        <v>0</v>
      </c>
      <c r="V33" s="15">
        <v>20</v>
      </c>
      <c r="W33" s="6">
        <f t="shared" si="7"/>
        <v>0</v>
      </c>
      <c r="X33" s="15">
        <v>40</v>
      </c>
      <c r="Y33" s="6">
        <f t="shared" si="8"/>
        <v>0</v>
      </c>
      <c r="Z33" s="15">
        <v>50</v>
      </c>
      <c r="AA33" s="6">
        <f t="shared" si="9"/>
        <v>0</v>
      </c>
      <c r="AB33" s="15">
        <v>60</v>
      </c>
      <c r="AC33" s="6">
        <f t="shared" si="10"/>
        <v>0</v>
      </c>
      <c r="AD33" s="15">
        <v>30</v>
      </c>
      <c r="AE33" s="6">
        <f t="shared" si="11"/>
        <v>0</v>
      </c>
    </row>
    <row r="34" spans="2:31" x14ac:dyDescent="0.3">
      <c r="B34" s="4" t="s">
        <v>37</v>
      </c>
      <c r="C34" s="5" t="s">
        <v>62</v>
      </c>
      <c r="D34" s="51">
        <v>100</v>
      </c>
      <c r="E34" s="52" t="s">
        <v>129</v>
      </c>
      <c r="F34" s="12">
        <v>10</v>
      </c>
      <c r="G34" s="13">
        <v>0.3</v>
      </c>
      <c r="H34" s="15">
        <v>20</v>
      </c>
      <c r="I34" s="6">
        <f t="shared" si="0"/>
        <v>1000</v>
      </c>
      <c r="J34" s="16">
        <v>30</v>
      </c>
      <c r="K34" s="6">
        <f t="shared" si="1"/>
        <v>1300</v>
      </c>
      <c r="L34" s="15">
        <v>10</v>
      </c>
      <c r="M34" s="6">
        <f t="shared" si="2"/>
        <v>1690</v>
      </c>
      <c r="N34" s="15">
        <v>30</v>
      </c>
      <c r="O34" s="6">
        <f t="shared" si="3"/>
        <v>2197</v>
      </c>
      <c r="P34" s="15">
        <v>50</v>
      </c>
      <c r="Q34" s="6">
        <f t="shared" si="4"/>
        <v>2856.1</v>
      </c>
      <c r="R34" s="15">
        <v>0</v>
      </c>
      <c r="S34" s="6">
        <f t="shared" si="5"/>
        <v>3712.93</v>
      </c>
      <c r="T34" s="15">
        <v>0</v>
      </c>
      <c r="U34" s="6">
        <f t="shared" si="6"/>
        <v>4826.8089999999993</v>
      </c>
      <c r="V34" s="15">
        <v>20</v>
      </c>
      <c r="W34" s="6">
        <f t="shared" si="7"/>
        <v>6274.8516999999993</v>
      </c>
      <c r="X34" s="15">
        <v>40</v>
      </c>
      <c r="Y34" s="6">
        <f t="shared" si="8"/>
        <v>8157.307209999999</v>
      </c>
      <c r="Z34" s="15">
        <v>50</v>
      </c>
      <c r="AA34" s="6">
        <f t="shared" si="9"/>
        <v>10604.499372999999</v>
      </c>
      <c r="AB34" s="15">
        <v>60</v>
      </c>
      <c r="AC34" s="6">
        <f t="shared" si="10"/>
        <v>13785.849184899998</v>
      </c>
      <c r="AD34" s="15">
        <v>30</v>
      </c>
      <c r="AE34" s="6">
        <f t="shared" si="11"/>
        <v>17921.603940369998</v>
      </c>
    </row>
    <row r="35" spans="2:31" x14ac:dyDescent="0.3">
      <c r="B35" s="4" t="s">
        <v>38</v>
      </c>
      <c r="C35" s="5" t="s">
        <v>63</v>
      </c>
      <c r="D35" s="51"/>
      <c r="E35" s="52" t="s">
        <v>129</v>
      </c>
      <c r="F35" s="12">
        <v>15</v>
      </c>
      <c r="G35" s="13">
        <v>0.3</v>
      </c>
      <c r="H35" s="15">
        <v>20</v>
      </c>
      <c r="I35" s="6">
        <f t="shared" si="0"/>
        <v>0</v>
      </c>
      <c r="J35" s="16">
        <v>30</v>
      </c>
      <c r="K35" s="6">
        <f t="shared" si="1"/>
        <v>0</v>
      </c>
      <c r="L35" s="15">
        <v>10</v>
      </c>
      <c r="M35" s="6">
        <f t="shared" si="2"/>
        <v>0</v>
      </c>
      <c r="N35" s="15">
        <v>30</v>
      </c>
      <c r="O35" s="6">
        <f t="shared" si="3"/>
        <v>0</v>
      </c>
      <c r="P35" s="15">
        <v>50</v>
      </c>
      <c r="Q35" s="6">
        <f t="shared" si="4"/>
        <v>0</v>
      </c>
      <c r="R35" s="15">
        <v>0</v>
      </c>
      <c r="S35" s="6">
        <f t="shared" si="5"/>
        <v>0</v>
      </c>
      <c r="T35" s="15">
        <v>0</v>
      </c>
      <c r="U35" s="6">
        <f t="shared" si="6"/>
        <v>0</v>
      </c>
      <c r="V35" s="15">
        <v>20</v>
      </c>
      <c r="W35" s="6">
        <f t="shared" si="7"/>
        <v>0</v>
      </c>
      <c r="X35" s="15">
        <v>40</v>
      </c>
      <c r="Y35" s="6">
        <f t="shared" si="8"/>
        <v>0</v>
      </c>
      <c r="Z35" s="15">
        <v>50</v>
      </c>
      <c r="AA35" s="6">
        <f t="shared" si="9"/>
        <v>0</v>
      </c>
      <c r="AB35" s="15">
        <v>60</v>
      </c>
      <c r="AC35" s="6">
        <f t="shared" si="10"/>
        <v>0</v>
      </c>
      <c r="AD35" s="15">
        <v>30</v>
      </c>
      <c r="AE35" s="6">
        <f t="shared" si="11"/>
        <v>0</v>
      </c>
    </row>
    <row r="36" spans="2:31" x14ac:dyDescent="0.3">
      <c r="B36" s="4" t="s">
        <v>39</v>
      </c>
      <c r="C36" s="5" t="s">
        <v>64</v>
      </c>
      <c r="D36" s="51"/>
      <c r="E36" s="52" t="s">
        <v>129</v>
      </c>
      <c r="F36" s="12">
        <v>20</v>
      </c>
      <c r="G36" s="13">
        <v>0.3</v>
      </c>
      <c r="H36" s="15">
        <v>20</v>
      </c>
      <c r="I36" s="6">
        <f t="shared" si="0"/>
        <v>0</v>
      </c>
      <c r="J36" s="16">
        <v>30</v>
      </c>
      <c r="K36" s="6">
        <f t="shared" si="1"/>
        <v>0</v>
      </c>
      <c r="L36" s="15">
        <v>10</v>
      </c>
      <c r="M36" s="6">
        <f t="shared" si="2"/>
        <v>0</v>
      </c>
      <c r="N36" s="15">
        <v>30</v>
      </c>
      <c r="O36" s="6">
        <f t="shared" si="3"/>
        <v>0</v>
      </c>
      <c r="P36" s="15">
        <v>50</v>
      </c>
      <c r="Q36" s="6">
        <f t="shared" si="4"/>
        <v>0</v>
      </c>
      <c r="R36" s="15">
        <v>0</v>
      </c>
      <c r="S36" s="6">
        <f t="shared" si="5"/>
        <v>0</v>
      </c>
      <c r="T36" s="15">
        <v>0</v>
      </c>
      <c r="U36" s="6">
        <f t="shared" si="6"/>
        <v>0</v>
      </c>
      <c r="V36" s="15">
        <v>20</v>
      </c>
      <c r="W36" s="6">
        <f t="shared" si="7"/>
        <v>0</v>
      </c>
      <c r="X36" s="15">
        <v>40</v>
      </c>
      <c r="Y36" s="6">
        <f t="shared" si="8"/>
        <v>0</v>
      </c>
      <c r="Z36" s="15">
        <v>50</v>
      </c>
      <c r="AA36" s="6">
        <f t="shared" si="9"/>
        <v>0</v>
      </c>
      <c r="AB36" s="15">
        <v>60</v>
      </c>
      <c r="AC36" s="6">
        <f t="shared" si="10"/>
        <v>0</v>
      </c>
      <c r="AD36" s="15">
        <v>30</v>
      </c>
      <c r="AE36" s="6">
        <f t="shared" si="11"/>
        <v>0</v>
      </c>
    </row>
    <row r="37" spans="2:31" x14ac:dyDescent="0.3">
      <c r="B37" s="4" t="s">
        <v>40</v>
      </c>
      <c r="C37" s="5" t="s">
        <v>65</v>
      </c>
      <c r="D37" s="51"/>
      <c r="E37" s="52" t="s">
        <v>129</v>
      </c>
      <c r="F37" s="12">
        <v>30</v>
      </c>
      <c r="G37" s="13">
        <v>0.3</v>
      </c>
      <c r="H37" s="15">
        <v>20</v>
      </c>
      <c r="I37" s="6">
        <f t="shared" si="0"/>
        <v>0</v>
      </c>
      <c r="J37" s="16">
        <v>30</v>
      </c>
      <c r="K37" s="6">
        <f t="shared" si="1"/>
        <v>0</v>
      </c>
      <c r="L37" s="15">
        <v>10</v>
      </c>
      <c r="M37" s="6">
        <f t="shared" si="2"/>
        <v>0</v>
      </c>
      <c r="N37" s="15">
        <v>30</v>
      </c>
      <c r="O37" s="6">
        <f t="shared" si="3"/>
        <v>0</v>
      </c>
      <c r="P37" s="15">
        <v>50</v>
      </c>
      <c r="Q37" s="6">
        <f t="shared" si="4"/>
        <v>0</v>
      </c>
      <c r="R37" s="15">
        <v>0</v>
      </c>
      <c r="S37" s="6">
        <f t="shared" si="5"/>
        <v>0</v>
      </c>
      <c r="T37" s="15">
        <v>0</v>
      </c>
      <c r="U37" s="6">
        <f t="shared" si="6"/>
        <v>0</v>
      </c>
      <c r="V37" s="15">
        <v>20</v>
      </c>
      <c r="W37" s="6">
        <f t="shared" si="7"/>
        <v>0</v>
      </c>
      <c r="X37" s="15">
        <v>40</v>
      </c>
      <c r="Y37" s="6">
        <f t="shared" si="8"/>
        <v>0</v>
      </c>
      <c r="Z37" s="15">
        <v>50</v>
      </c>
      <c r="AA37" s="6">
        <f t="shared" si="9"/>
        <v>0</v>
      </c>
      <c r="AB37" s="15">
        <v>60</v>
      </c>
      <c r="AC37" s="6">
        <f t="shared" si="10"/>
        <v>0</v>
      </c>
      <c r="AD37" s="15">
        <v>30</v>
      </c>
      <c r="AE37" s="6">
        <f t="shared" si="11"/>
        <v>0</v>
      </c>
    </row>
    <row r="38" spans="2:31" x14ac:dyDescent="0.3">
      <c r="B38" s="4" t="s">
        <v>41</v>
      </c>
      <c r="C38" s="5" t="s">
        <v>66</v>
      </c>
      <c r="D38" s="51"/>
      <c r="E38" s="52" t="s">
        <v>129</v>
      </c>
      <c r="F38" s="12">
        <v>35</v>
      </c>
      <c r="G38" s="13">
        <v>0.3</v>
      </c>
      <c r="H38" s="15">
        <v>20</v>
      </c>
      <c r="I38" s="6">
        <f t="shared" si="0"/>
        <v>0</v>
      </c>
      <c r="J38" s="16">
        <v>30</v>
      </c>
      <c r="K38" s="6">
        <f t="shared" si="1"/>
        <v>0</v>
      </c>
      <c r="L38" s="15">
        <v>10</v>
      </c>
      <c r="M38" s="6">
        <f t="shared" si="2"/>
        <v>0</v>
      </c>
      <c r="N38" s="15">
        <v>30</v>
      </c>
      <c r="O38" s="6">
        <f t="shared" si="3"/>
        <v>0</v>
      </c>
      <c r="P38" s="15">
        <v>50</v>
      </c>
      <c r="Q38" s="6">
        <f t="shared" si="4"/>
        <v>0</v>
      </c>
      <c r="R38" s="15">
        <v>0</v>
      </c>
      <c r="S38" s="6">
        <f t="shared" si="5"/>
        <v>0</v>
      </c>
      <c r="T38" s="15">
        <v>0</v>
      </c>
      <c r="U38" s="6">
        <f t="shared" si="6"/>
        <v>0</v>
      </c>
      <c r="V38" s="15">
        <v>20</v>
      </c>
      <c r="W38" s="6">
        <f t="shared" si="7"/>
        <v>0</v>
      </c>
      <c r="X38" s="15">
        <v>40</v>
      </c>
      <c r="Y38" s="6">
        <f t="shared" si="8"/>
        <v>0</v>
      </c>
      <c r="Z38" s="15">
        <v>50</v>
      </c>
      <c r="AA38" s="6">
        <f t="shared" si="9"/>
        <v>0</v>
      </c>
      <c r="AB38" s="15">
        <v>60</v>
      </c>
      <c r="AC38" s="6">
        <f t="shared" si="10"/>
        <v>0</v>
      </c>
      <c r="AD38" s="15">
        <v>30</v>
      </c>
      <c r="AE38" s="6">
        <f t="shared" si="11"/>
        <v>0</v>
      </c>
    </row>
    <row r="39" spans="2:31" x14ac:dyDescent="0.3">
      <c r="B39" s="4" t="s">
        <v>42</v>
      </c>
      <c r="C39" s="5" t="s">
        <v>67</v>
      </c>
      <c r="D39" s="51"/>
      <c r="E39" s="52" t="s">
        <v>129</v>
      </c>
      <c r="F39" s="12">
        <v>5</v>
      </c>
      <c r="G39" s="13">
        <v>0.3</v>
      </c>
      <c r="H39" s="15">
        <v>20</v>
      </c>
      <c r="I39" s="6">
        <f t="shared" si="0"/>
        <v>0</v>
      </c>
      <c r="J39" s="16">
        <v>30</v>
      </c>
      <c r="K39" s="6">
        <f t="shared" si="1"/>
        <v>0</v>
      </c>
      <c r="L39" s="15">
        <v>10</v>
      </c>
      <c r="M39" s="6">
        <f t="shared" si="2"/>
        <v>0</v>
      </c>
      <c r="N39" s="15">
        <v>30</v>
      </c>
      <c r="O39" s="6">
        <f t="shared" si="3"/>
        <v>0</v>
      </c>
      <c r="P39" s="15">
        <v>50</v>
      </c>
      <c r="Q39" s="6">
        <f t="shared" si="4"/>
        <v>0</v>
      </c>
      <c r="R39" s="15">
        <v>0</v>
      </c>
      <c r="S39" s="6">
        <f t="shared" si="5"/>
        <v>0</v>
      </c>
      <c r="T39" s="15">
        <v>0</v>
      </c>
      <c r="U39" s="6">
        <f t="shared" si="6"/>
        <v>0</v>
      </c>
      <c r="V39" s="15">
        <v>20</v>
      </c>
      <c r="W39" s="6">
        <f t="shared" si="7"/>
        <v>0</v>
      </c>
      <c r="X39" s="15">
        <v>40</v>
      </c>
      <c r="Y39" s="6">
        <f t="shared" si="8"/>
        <v>0</v>
      </c>
      <c r="Z39" s="15">
        <v>50</v>
      </c>
      <c r="AA39" s="6">
        <f t="shared" si="9"/>
        <v>0</v>
      </c>
      <c r="AB39" s="15">
        <v>60</v>
      </c>
      <c r="AC39" s="6">
        <f t="shared" si="10"/>
        <v>0</v>
      </c>
      <c r="AD39" s="15">
        <v>30</v>
      </c>
      <c r="AE39" s="6">
        <f t="shared" si="11"/>
        <v>0</v>
      </c>
    </row>
    <row r="40" spans="2:31" x14ac:dyDescent="0.3">
      <c r="B40" s="4" t="s">
        <v>43</v>
      </c>
      <c r="C40" s="5" t="s">
        <v>68</v>
      </c>
      <c r="D40" s="51">
        <v>10</v>
      </c>
      <c r="E40" s="52" t="s">
        <v>131</v>
      </c>
      <c r="F40" s="12">
        <v>100</v>
      </c>
      <c r="G40" s="13">
        <v>0.1</v>
      </c>
      <c r="H40" s="15">
        <v>20</v>
      </c>
      <c r="I40" s="6">
        <f t="shared" si="0"/>
        <v>200</v>
      </c>
      <c r="J40" s="16">
        <v>30</v>
      </c>
      <c r="K40" s="6">
        <f t="shared" si="1"/>
        <v>300</v>
      </c>
      <c r="L40" s="15">
        <v>10</v>
      </c>
      <c r="M40" s="6">
        <f t="shared" si="2"/>
        <v>100</v>
      </c>
      <c r="N40" s="15">
        <v>30</v>
      </c>
      <c r="O40" s="6">
        <f t="shared" si="3"/>
        <v>300</v>
      </c>
      <c r="P40" s="15">
        <v>50</v>
      </c>
      <c r="Q40" s="6">
        <f t="shared" si="4"/>
        <v>500</v>
      </c>
      <c r="R40" s="15">
        <v>0</v>
      </c>
      <c r="S40" s="6">
        <f t="shared" si="5"/>
        <v>0</v>
      </c>
      <c r="T40" s="15">
        <v>0</v>
      </c>
      <c r="U40" s="6">
        <f t="shared" si="6"/>
        <v>0</v>
      </c>
      <c r="V40" s="15">
        <v>20</v>
      </c>
      <c r="W40" s="6">
        <f t="shared" si="7"/>
        <v>200</v>
      </c>
      <c r="X40" s="15">
        <v>40</v>
      </c>
      <c r="Y40" s="6">
        <f t="shared" si="8"/>
        <v>400</v>
      </c>
      <c r="Z40" s="15">
        <v>50</v>
      </c>
      <c r="AA40" s="6">
        <f t="shared" si="9"/>
        <v>500</v>
      </c>
      <c r="AB40" s="15">
        <v>60</v>
      </c>
      <c r="AC40" s="6">
        <f t="shared" si="10"/>
        <v>600</v>
      </c>
      <c r="AD40" s="15">
        <v>30</v>
      </c>
      <c r="AE40" s="6">
        <f t="shared" si="11"/>
        <v>300</v>
      </c>
    </row>
    <row r="42" spans="2:31" ht="15" x14ac:dyDescent="0.4">
      <c r="B42" s="9" t="s">
        <v>72</v>
      </c>
    </row>
    <row r="43" spans="2:31" x14ac:dyDescent="0.3">
      <c r="B43" s="8" t="s">
        <v>71</v>
      </c>
      <c r="C43" s="11" t="str">
        <f>H29</f>
        <v>Månad 1</v>
      </c>
      <c r="D43" s="11" t="str">
        <f>J29</f>
        <v>Månad 2</v>
      </c>
      <c r="E43" s="11" t="str">
        <f>L29</f>
        <v>Månad 3</v>
      </c>
      <c r="F43" s="11" t="str">
        <f>N29</f>
        <v>Månad 4</v>
      </c>
      <c r="G43" s="11" t="str">
        <f>P29</f>
        <v>Månad 5</v>
      </c>
      <c r="H43" s="11" t="str">
        <f>R29</f>
        <v>Månad 6</v>
      </c>
      <c r="I43" s="11" t="str">
        <f>T29</f>
        <v>Månad 7</v>
      </c>
      <c r="J43" s="11" t="str">
        <f>V29</f>
        <v>Månad 8</v>
      </c>
      <c r="K43" s="11" t="str">
        <f>X29</f>
        <v>Månad 9</v>
      </c>
      <c r="L43" s="11" t="str">
        <f>Z29</f>
        <v>Månad 10</v>
      </c>
      <c r="M43" s="11" t="str">
        <f>AB29</f>
        <v>Månad 11</v>
      </c>
      <c r="N43" s="11" t="str">
        <f>AD29</f>
        <v>Månad 12</v>
      </c>
    </row>
    <row r="44" spans="2:31" x14ac:dyDescent="0.3">
      <c r="B44" s="3" t="str">
        <f>B31</f>
        <v>Artikel/Resurs 1</v>
      </c>
      <c r="C44" s="10">
        <f>I31</f>
        <v>200</v>
      </c>
      <c r="D44" s="10">
        <f>K31</f>
        <v>300</v>
      </c>
      <c r="E44" s="10">
        <f>M31</f>
        <v>100</v>
      </c>
      <c r="F44" s="10">
        <f>O31</f>
        <v>300</v>
      </c>
      <c r="G44" s="10">
        <f>Q31</f>
        <v>500</v>
      </c>
      <c r="H44" s="10">
        <f>S31</f>
        <v>0</v>
      </c>
      <c r="I44" s="10">
        <f>U31</f>
        <v>0</v>
      </c>
      <c r="J44" s="10">
        <f>W31</f>
        <v>200</v>
      </c>
      <c r="K44" s="10">
        <f>Y31</f>
        <v>400</v>
      </c>
      <c r="L44" s="10">
        <f>AA31</f>
        <v>500</v>
      </c>
      <c r="M44" s="10">
        <f>AC31</f>
        <v>600</v>
      </c>
      <c r="N44" s="10">
        <f>AE31</f>
        <v>300</v>
      </c>
    </row>
    <row r="45" spans="2:31" x14ac:dyDescent="0.3">
      <c r="B45" s="3" t="str">
        <f>B32</f>
        <v>Artikel/Resurs 2</v>
      </c>
      <c r="C45" s="10">
        <f>I32</f>
        <v>0</v>
      </c>
      <c r="D45" s="10">
        <f>K32</f>
        <v>0</v>
      </c>
      <c r="E45" s="10">
        <f>M32</f>
        <v>0</v>
      </c>
      <c r="F45" s="10">
        <f>O32</f>
        <v>0</v>
      </c>
      <c r="G45" s="10">
        <f>Q32</f>
        <v>0</v>
      </c>
      <c r="H45" s="10">
        <f>S32</f>
        <v>0</v>
      </c>
      <c r="I45" s="10">
        <f>U32</f>
        <v>0</v>
      </c>
      <c r="J45" s="10">
        <f>W32</f>
        <v>0</v>
      </c>
      <c r="K45" s="10">
        <f>Y32</f>
        <v>0</v>
      </c>
      <c r="L45" s="10">
        <f>AA32</f>
        <v>0</v>
      </c>
      <c r="M45" s="10">
        <f>AC32</f>
        <v>0</v>
      </c>
      <c r="N45" s="10">
        <f>AE32</f>
        <v>0</v>
      </c>
      <c r="O45" s="1"/>
    </row>
    <row r="46" spans="2:31" x14ac:dyDescent="0.3">
      <c r="B46" s="3" t="str">
        <f>B33</f>
        <v>Artikel/Resurs 3</v>
      </c>
      <c r="C46" s="10">
        <f>I33</f>
        <v>0</v>
      </c>
      <c r="D46" s="10">
        <f>K33</f>
        <v>0</v>
      </c>
      <c r="E46" s="10">
        <f>M33</f>
        <v>0</v>
      </c>
      <c r="F46" s="10">
        <f>O33</f>
        <v>0</v>
      </c>
      <c r="G46" s="10">
        <f>Q33</f>
        <v>0</v>
      </c>
      <c r="H46" s="10">
        <f>S33</f>
        <v>0</v>
      </c>
      <c r="I46" s="10">
        <f>U33</f>
        <v>0</v>
      </c>
      <c r="J46" s="10">
        <f>W33</f>
        <v>0</v>
      </c>
      <c r="K46" s="10">
        <f>Y33</f>
        <v>0</v>
      </c>
      <c r="L46" s="10">
        <f>AA33</f>
        <v>0</v>
      </c>
      <c r="M46" s="10">
        <f>AC33</f>
        <v>0</v>
      </c>
      <c r="N46" s="10">
        <f>AE33</f>
        <v>0</v>
      </c>
    </row>
    <row r="47" spans="2:31" x14ac:dyDescent="0.3">
      <c r="B47" s="3" t="str">
        <f>B34</f>
        <v>Artikel/Resurs 4</v>
      </c>
      <c r="C47" s="10">
        <f>I34</f>
        <v>1000</v>
      </c>
      <c r="D47" s="10">
        <f>K34</f>
        <v>1300</v>
      </c>
      <c r="E47" s="10">
        <f>M34</f>
        <v>1690</v>
      </c>
      <c r="F47" s="10">
        <f>O34</f>
        <v>2197</v>
      </c>
      <c r="G47" s="10">
        <f>Q34</f>
        <v>2856.1</v>
      </c>
      <c r="H47" s="10">
        <f>S34</f>
        <v>3712.93</v>
      </c>
      <c r="I47" s="10">
        <f>U34</f>
        <v>4826.8089999999993</v>
      </c>
      <c r="J47" s="10">
        <f>W34</f>
        <v>6274.8516999999993</v>
      </c>
      <c r="K47" s="10">
        <f>Y34</f>
        <v>8157.307209999999</v>
      </c>
      <c r="L47" s="10">
        <f>AA34</f>
        <v>10604.499372999999</v>
      </c>
      <c r="M47" s="10">
        <f>AC34</f>
        <v>13785.849184899998</v>
      </c>
      <c r="N47" s="10">
        <f>AE34</f>
        <v>17921.603940369998</v>
      </c>
    </row>
    <row r="48" spans="2:31" x14ac:dyDescent="0.3">
      <c r="B48" s="3" t="str">
        <f>B35</f>
        <v>Artikel/Resurs 5</v>
      </c>
      <c r="C48" s="10">
        <f>I35</f>
        <v>0</v>
      </c>
      <c r="D48" s="10">
        <f>K35</f>
        <v>0</v>
      </c>
      <c r="E48" s="10">
        <f>M35</f>
        <v>0</v>
      </c>
      <c r="F48" s="10">
        <f>O35</f>
        <v>0</v>
      </c>
      <c r="G48" s="10">
        <f>Q35</f>
        <v>0</v>
      </c>
      <c r="H48" s="10">
        <f>S35</f>
        <v>0</v>
      </c>
      <c r="I48" s="10">
        <f>U35</f>
        <v>0</v>
      </c>
      <c r="J48" s="10">
        <f>W35</f>
        <v>0</v>
      </c>
      <c r="K48" s="10">
        <f>Y35</f>
        <v>0</v>
      </c>
      <c r="L48" s="10">
        <f>AA35</f>
        <v>0</v>
      </c>
      <c r="M48" s="10">
        <f>AC35</f>
        <v>0</v>
      </c>
      <c r="N48" s="10">
        <f>AE35</f>
        <v>0</v>
      </c>
    </row>
    <row r="49" spans="2:14" x14ac:dyDescent="0.3">
      <c r="B49" s="3" t="str">
        <f>B36</f>
        <v>Artikel/Resurs 6</v>
      </c>
      <c r="C49" s="10">
        <f>I36</f>
        <v>0</v>
      </c>
      <c r="D49" s="10">
        <f>K36</f>
        <v>0</v>
      </c>
      <c r="E49" s="10">
        <f>M36</f>
        <v>0</v>
      </c>
      <c r="F49" s="10">
        <f>O36</f>
        <v>0</v>
      </c>
      <c r="G49" s="10">
        <f>Q36</f>
        <v>0</v>
      </c>
      <c r="H49" s="10">
        <f>S36</f>
        <v>0</v>
      </c>
      <c r="I49" s="10">
        <f>U36</f>
        <v>0</v>
      </c>
      <c r="J49" s="10">
        <f>W36</f>
        <v>0</v>
      </c>
      <c r="K49" s="10">
        <f>Y36</f>
        <v>0</v>
      </c>
      <c r="L49" s="10">
        <f>AA36</f>
        <v>0</v>
      </c>
      <c r="M49" s="10">
        <f>AC36</f>
        <v>0</v>
      </c>
      <c r="N49" s="10">
        <f>AE36</f>
        <v>0</v>
      </c>
    </row>
    <row r="50" spans="2:14" x14ac:dyDescent="0.3">
      <c r="B50" s="3" t="str">
        <f>B37</f>
        <v>Artikel/Resurs 7</v>
      </c>
      <c r="C50" s="10">
        <f>I37</f>
        <v>0</v>
      </c>
      <c r="D50" s="10">
        <f>K37</f>
        <v>0</v>
      </c>
      <c r="E50" s="10">
        <f>M37</f>
        <v>0</v>
      </c>
      <c r="F50" s="10">
        <f>O37</f>
        <v>0</v>
      </c>
      <c r="G50" s="10">
        <f>Q37</f>
        <v>0</v>
      </c>
      <c r="H50" s="10">
        <f>S37</f>
        <v>0</v>
      </c>
      <c r="I50" s="10">
        <f>U37</f>
        <v>0</v>
      </c>
      <c r="J50" s="10">
        <f>W37</f>
        <v>0</v>
      </c>
      <c r="K50" s="10">
        <f>Y37</f>
        <v>0</v>
      </c>
      <c r="L50" s="10">
        <f>AA37</f>
        <v>0</v>
      </c>
      <c r="M50" s="10">
        <f>AC37</f>
        <v>0</v>
      </c>
      <c r="N50" s="10">
        <f>AE37</f>
        <v>0</v>
      </c>
    </row>
    <row r="51" spans="2:14" x14ac:dyDescent="0.3">
      <c r="B51" s="3" t="str">
        <f>B38</f>
        <v>Artikel/Resurs 8</v>
      </c>
      <c r="C51" s="10">
        <f>I38</f>
        <v>0</v>
      </c>
      <c r="D51" s="10">
        <f>K38</f>
        <v>0</v>
      </c>
      <c r="E51" s="10">
        <f>M38</f>
        <v>0</v>
      </c>
      <c r="F51" s="10">
        <f>O38</f>
        <v>0</v>
      </c>
      <c r="G51" s="10">
        <f>Q38</f>
        <v>0</v>
      </c>
      <c r="H51" s="10">
        <f>S38</f>
        <v>0</v>
      </c>
      <c r="I51" s="10">
        <f>U38</f>
        <v>0</v>
      </c>
      <c r="J51" s="10">
        <f>W38</f>
        <v>0</v>
      </c>
      <c r="K51" s="10">
        <f>Y38</f>
        <v>0</v>
      </c>
      <c r="L51" s="10">
        <f>AA38</f>
        <v>0</v>
      </c>
      <c r="M51" s="10">
        <f>AC38</f>
        <v>0</v>
      </c>
      <c r="N51" s="10">
        <f>AE38</f>
        <v>0</v>
      </c>
    </row>
    <row r="52" spans="2:14" x14ac:dyDescent="0.3">
      <c r="B52" s="3" t="str">
        <f>B39</f>
        <v>Artikel/Resurs 9</v>
      </c>
      <c r="C52" s="10">
        <f>I39</f>
        <v>0</v>
      </c>
      <c r="D52" s="10">
        <f>K39</f>
        <v>0</v>
      </c>
      <c r="E52" s="10">
        <f>M39</f>
        <v>0</v>
      </c>
      <c r="F52" s="10">
        <f>O39</f>
        <v>0</v>
      </c>
      <c r="G52" s="10">
        <f>Q39</f>
        <v>0</v>
      </c>
      <c r="H52" s="10">
        <f>S39</f>
        <v>0</v>
      </c>
      <c r="I52" s="10">
        <f>U39</f>
        <v>0</v>
      </c>
      <c r="J52" s="10">
        <f>W39</f>
        <v>0</v>
      </c>
      <c r="K52" s="10">
        <f>Y39</f>
        <v>0</v>
      </c>
      <c r="L52" s="10">
        <f>AA39</f>
        <v>0</v>
      </c>
      <c r="M52" s="10">
        <f>AC39</f>
        <v>0</v>
      </c>
      <c r="N52" s="10">
        <f>AE39</f>
        <v>0</v>
      </c>
    </row>
    <row r="53" spans="2:14" x14ac:dyDescent="0.3">
      <c r="B53" s="3" t="str">
        <f>B40</f>
        <v>Artikel/Resurs 10</v>
      </c>
      <c r="C53" s="10">
        <f>I40</f>
        <v>200</v>
      </c>
      <c r="D53" s="10">
        <f>K40</f>
        <v>300</v>
      </c>
      <c r="E53" s="10">
        <f>M40</f>
        <v>100</v>
      </c>
      <c r="F53" s="10">
        <f>O40</f>
        <v>300</v>
      </c>
      <c r="G53" s="10">
        <f>Q40</f>
        <v>500</v>
      </c>
      <c r="H53" s="10">
        <f>S40</f>
        <v>0</v>
      </c>
      <c r="I53" s="10">
        <f>U40</f>
        <v>0</v>
      </c>
      <c r="J53" s="10">
        <f>W40</f>
        <v>200</v>
      </c>
      <c r="K53" s="10">
        <f>Y40</f>
        <v>400</v>
      </c>
      <c r="L53" s="10">
        <f>AA40</f>
        <v>500</v>
      </c>
      <c r="M53" s="10">
        <f>AC40</f>
        <v>600</v>
      </c>
      <c r="N53" s="10">
        <f>AE40</f>
        <v>300</v>
      </c>
    </row>
    <row r="54" spans="2:14" x14ac:dyDescent="0.3">
      <c r="B54" s="20" t="s">
        <v>75</v>
      </c>
      <c r="C54" s="25">
        <f>SUM(C44:C53)</f>
        <v>1400</v>
      </c>
      <c r="D54" s="25">
        <f t="shared" ref="D54:N54" si="12">SUM(D44:D53)</f>
        <v>1900</v>
      </c>
      <c r="E54" s="25">
        <f t="shared" si="12"/>
        <v>1890</v>
      </c>
      <c r="F54" s="25">
        <f t="shared" si="12"/>
        <v>2797</v>
      </c>
      <c r="G54" s="25">
        <f t="shared" si="12"/>
        <v>3856.1</v>
      </c>
      <c r="H54" s="25">
        <f t="shared" si="12"/>
        <v>3712.93</v>
      </c>
      <c r="I54" s="25">
        <f t="shared" si="12"/>
        <v>4826.8089999999993</v>
      </c>
      <c r="J54" s="25">
        <f t="shared" si="12"/>
        <v>6674.8516999999993</v>
      </c>
      <c r="K54" s="25">
        <f t="shared" si="12"/>
        <v>8957.307209999999</v>
      </c>
      <c r="L54" s="25">
        <f t="shared" si="12"/>
        <v>11604.499372999999</v>
      </c>
      <c r="M54" s="25">
        <f t="shared" si="12"/>
        <v>14985.849184899998</v>
      </c>
      <c r="N54" s="25">
        <f t="shared" si="12"/>
        <v>18521.603940369998</v>
      </c>
    </row>
    <row r="55" spans="2:14" x14ac:dyDescent="0.3">
      <c r="B55" s="20" t="s">
        <v>76</v>
      </c>
      <c r="C55" s="25">
        <f>SUM($C$54:C54)</f>
        <v>1400</v>
      </c>
      <c r="D55" s="25">
        <f>SUM($C$54:D54)</f>
        <v>3300</v>
      </c>
      <c r="E55" s="25">
        <f>SUM($C$54:E54)</f>
        <v>5190</v>
      </c>
      <c r="F55" s="25">
        <f>SUM($C$54:F54)</f>
        <v>7987</v>
      </c>
      <c r="G55" s="25">
        <f>SUM($C$54:G54)</f>
        <v>11843.1</v>
      </c>
      <c r="H55" s="25">
        <f>SUM($C$54:H54)</f>
        <v>15556.03</v>
      </c>
      <c r="I55" s="25">
        <f>SUM($C$54:I54)</f>
        <v>20382.839</v>
      </c>
      <c r="J55" s="25">
        <f>SUM($C$54:J54)</f>
        <v>27057.690699999999</v>
      </c>
      <c r="K55" s="25">
        <f>SUM($C$54:K54)</f>
        <v>36014.997909999998</v>
      </c>
      <c r="L55" s="25">
        <f>SUM($C$54:L54)</f>
        <v>47619.497282999997</v>
      </c>
      <c r="M55" s="25">
        <f>SUM($C$54:M54)</f>
        <v>62605.346467899995</v>
      </c>
      <c r="N55" s="25">
        <f>SUM($C$54:N54)</f>
        <v>81126.95040827</v>
      </c>
    </row>
    <row r="57" spans="2:14" ht="15" x14ac:dyDescent="0.4">
      <c r="B57" s="9" t="s">
        <v>74</v>
      </c>
    </row>
    <row r="58" spans="2:14" x14ac:dyDescent="0.3">
      <c r="B58" s="11" t="str">
        <f>B30</f>
        <v>ITEM</v>
      </c>
      <c r="C58" s="11" t="str">
        <f>C43</f>
        <v>Månad 1</v>
      </c>
      <c r="D58" s="11" t="str">
        <f t="shared" ref="D58:N58" si="13">D43</f>
        <v>Månad 2</v>
      </c>
      <c r="E58" s="11" t="str">
        <f t="shared" si="13"/>
        <v>Månad 3</v>
      </c>
      <c r="F58" s="11" t="str">
        <f t="shared" si="13"/>
        <v>Månad 4</v>
      </c>
      <c r="G58" s="11" t="str">
        <f t="shared" si="13"/>
        <v>Månad 5</v>
      </c>
      <c r="H58" s="11" t="str">
        <f t="shared" si="13"/>
        <v>Månad 6</v>
      </c>
      <c r="I58" s="11" t="str">
        <f t="shared" si="13"/>
        <v>Månad 7</v>
      </c>
      <c r="J58" s="11" t="str">
        <f t="shared" si="13"/>
        <v>Månad 8</v>
      </c>
      <c r="K58" s="11" t="str">
        <f t="shared" si="13"/>
        <v>Månad 9</v>
      </c>
      <c r="L58" s="11" t="str">
        <f t="shared" si="13"/>
        <v>Månad 10</v>
      </c>
      <c r="M58" s="11" t="str">
        <f t="shared" si="13"/>
        <v>Månad 11</v>
      </c>
      <c r="N58" s="11" t="str">
        <f t="shared" si="13"/>
        <v>Månad 12</v>
      </c>
    </row>
    <row r="59" spans="2:14" x14ac:dyDescent="0.3">
      <c r="B59" s="3" t="str">
        <f>B31</f>
        <v>Artikel/Resurs 1</v>
      </c>
      <c r="C59" s="14">
        <f>IF(OR($D31=0,$D31=""),0,I31/$D31)</f>
        <v>20</v>
      </c>
      <c r="D59" s="14">
        <f>IF(OR($D31=0,$D31=""),0,K31/$D31)</f>
        <v>30</v>
      </c>
      <c r="E59" s="14">
        <f>IF(OR($D31=0,$D31=""),0,M31/$D31)</f>
        <v>10</v>
      </c>
      <c r="F59" s="14">
        <f>IF(OR($D31=0,$D31=""),0,O31/$D31)</f>
        <v>30</v>
      </c>
      <c r="G59" s="14">
        <f>IF(OR($D31=0,$D31=""),0,Q31/$D31)</f>
        <v>50</v>
      </c>
      <c r="H59" s="14">
        <f>IF(OR($D31=0,$D31=""),0,S31/$D31)</f>
        <v>0</v>
      </c>
      <c r="I59" s="14">
        <f>IF(OR($D31=0,$D31=""),0,U31/$D31)</f>
        <v>0</v>
      </c>
      <c r="J59" s="14">
        <f>IF(OR($D31=0,$D31=""),0,W31/$D31)</f>
        <v>20</v>
      </c>
      <c r="K59" s="14">
        <f>IF(OR($D31=0,$D31=""),0,Y31/$D31)</f>
        <v>40</v>
      </c>
      <c r="L59" s="14">
        <f>IF(OR($D31=0,$D31=""),0,AA31/$D31)</f>
        <v>50</v>
      </c>
      <c r="M59" s="14">
        <f>IF(OR($D31=0,$D31=""),0,AC31/$D31)</f>
        <v>60</v>
      </c>
      <c r="N59" s="14">
        <f>IF(OR($D31=0,$D31=""),0,AE31/$D31)</f>
        <v>30</v>
      </c>
    </row>
    <row r="60" spans="2:14" x14ac:dyDescent="0.3">
      <c r="B60" s="3" t="str">
        <f t="shared" ref="B60:B68" si="14">B32</f>
        <v>Artikel/Resurs 2</v>
      </c>
      <c r="C60" s="14">
        <f>IF(OR($D32=0,$D32=""),0,I32/$D32)</f>
        <v>0</v>
      </c>
      <c r="D60" s="14">
        <f>IF(OR($D32=0,$D32=""),0,K32/$D32)</f>
        <v>0</v>
      </c>
      <c r="E60" s="14">
        <f>IF(OR($D32=0,$D32=""),0,M32/$D32)</f>
        <v>0</v>
      </c>
      <c r="F60" s="14">
        <f>IF(OR($D32=0,$D32=""),0,O32/$D32)</f>
        <v>0</v>
      </c>
      <c r="G60" s="14">
        <f>IF(OR($D32=0,$D32=""),0,Q32/$D32)</f>
        <v>0</v>
      </c>
      <c r="H60" s="14">
        <f>IF(OR($D32=0,$D32=""),0,S32/$D32)</f>
        <v>0</v>
      </c>
      <c r="I60" s="14">
        <f>IF(OR($D32=0,$D32=""),0,U32/$D32)</f>
        <v>0</v>
      </c>
      <c r="J60" s="14">
        <f>IF(OR($D32=0,$D32=""),0,W32/$D32)</f>
        <v>0</v>
      </c>
      <c r="K60" s="14">
        <f>IF(OR($D32=0,$D32=""),0,Y32/$D32)</f>
        <v>0</v>
      </c>
      <c r="L60" s="14">
        <f>IF(OR($D32=0,$D32=""),0,AA32/$D32)</f>
        <v>0</v>
      </c>
      <c r="M60" s="14">
        <f>IF(OR($D32=0,$D32=""),0,AC32/$D32)</f>
        <v>0</v>
      </c>
      <c r="N60" s="14">
        <f>IF(OR($D32=0,$D32=""),0,AE32/$D32)</f>
        <v>0</v>
      </c>
    </row>
    <row r="61" spans="2:14" x14ac:dyDescent="0.3">
      <c r="B61" s="3" t="str">
        <f t="shared" si="14"/>
        <v>Artikel/Resurs 3</v>
      </c>
      <c r="C61" s="14">
        <f>IF(OR($D33=0,$D33=""),0,I33/$D33)</f>
        <v>0</v>
      </c>
      <c r="D61" s="14">
        <f>IF(OR($D33=0,$D33=""),0,K33/$D33)</f>
        <v>0</v>
      </c>
      <c r="E61" s="14">
        <f>IF(OR($D33=0,$D33=""),0,M33/$D33)</f>
        <v>0</v>
      </c>
      <c r="F61" s="14">
        <f>IF(OR($D33=0,$D33=""),0,O33/$D33)</f>
        <v>0</v>
      </c>
      <c r="G61" s="14">
        <f>IF(OR($D33=0,$D33=""),0,Q33/$D33)</f>
        <v>0</v>
      </c>
      <c r="H61" s="14">
        <f>IF(OR($D33=0,$D33=""),0,S33/$D33)</f>
        <v>0</v>
      </c>
      <c r="I61" s="14">
        <f>IF(OR($D33=0,$D33=""),0,U33/$D33)</f>
        <v>0</v>
      </c>
      <c r="J61" s="14">
        <f>IF(OR($D33=0,$D33=""),0,W33/$D33)</f>
        <v>0</v>
      </c>
      <c r="K61" s="14">
        <f>IF(OR($D33=0,$D33=""),0,Y33/$D33)</f>
        <v>0</v>
      </c>
      <c r="L61" s="14">
        <f>IF(OR($D33=0,$D33=""),0,AA33/$D33)</f>
        <v>0</v>
      </c>
      <c r="M61" s="14">
        <f>IF(OR($D33=0,$D33=""),0,AC33/$D33)</f>
        <v>0</v>
      </c>
      <c r="N61" s="14">
        <f>IF(OR($D33=0,$D33=""),0,AE33/$D33)</f>
        <v>0</v>
      </c>
    </row>
    <row r="62" spans="2:14" x14ac:dyDescent="0.3">
      <c r="B62" s="3" t="str">
        <f t="shared" si="14"/>
        <v>Artikel/Resurs 4</v>
      </c>
      <c r="C62" s="14">
        <f>IF(OR($D34=0,$D34=""),0,I34/$D34)</f>
        <v>10</v>
      </c>
      <c r="D62" s="14">
        <f>IF(OR($D34=0,$D34=""),0,K34/$D34)</f>
        <v>13</v>
      </c>
      <c r="E62" s="14">
        <f>IF(OR($D34=0,$D34=""),0,M34/$D34)</f>
        <v>16.899999999999999</v>
      </c>
      <c r="F62" s="14">
        <f>IF(OR($D34=0,$D34=""),0,O34/$D34)</f>
        <v>21.97</v>
      </c>
      <c r="G62" s="14">
        <f>IF(OR($D34=0,$D34=""),0,Q34/$D34)</f>
        <v>28.561</v>
      </c>
      <c r="H62" s="14">
        <f>IF(OR($D34=0,$D34=""),0,S34/$D34)</f>
        <v>37.129300000000001</v>
      </c>
      <c r="I62" s="14">
        <f>IF(OR($D34=0,$D34=""),0,U34/$D34)</f>
        <v>48.268089999999994</v>
      </c>
      <c r="J62" s="14">
        <f>IF(OR($D34=0,$D34=""),0,W34/$D34)</f>
        <v>62.748516999999993</v>
      </c>
      <c r="K62" s="14">
        <f>IF(OR($D34=0,$D34=""),0,Y34/$D34)</f>
        <v>81.57307209999999</v>
      </c>
      <c r="L62" s="14">
        <f>IF(OR($D34=0,$D34=""),0,AA34/$D34)</f>
        <v>106.04499372999999</v>
      </c>
      <c r="M62" s="14">
        <f>IF(OR($D34=0,$D34=""),0,AC34/$D34)</f>
        <v>137.85849184899999</v>
      </c>
      <c r="N62" s="14">
        <f>IF(OR($D34=0,$D34=""),0,AE34/$D34)</f>
        <v>179.21603940369997</v>
      </c>
    </row>
    <row r="63" spans="2:14" x14ac:dyDescent="0.3">
      <c r="B63" s="3" t="str">
        <f t="shared" si="14"/>
        <v>Artikel/Resurs 5</v>
      </c>
      <c r="C63" s="14">
        <f>IF(OR($D35=0,$D35=""),0,I35/$D35)</f>
        <v>0</v>
      </c>
      <c r="D63" s="14">
        <f>IF(OR($D35=0,$D35=""),0,K35/$D35)</f>
        <v>0</v>
      </c>
      <c r="E63" s="14">
        <f>IF(OR($D35=0,$D35=""),0,M35/$D35)</f>
        <v>0</v>
      </c>
      <c r="F63" s="14">
        <f>IF(OR($D35=0,$D35=""),0,O35/$D35)</f>
        <v>0</v>
      </c>
      <c r="G63" s="14">
        <f>IF(OR($D35=0,$D35=""),0,Q35/$D35)</f>
        <v>0</v>
      </c>
      <c r="H63" s="14">
        <f>IF(OR($D35=0,$D35=""),0,S35/$D35)</f>
        <v>0</v>
      </c>
      <c r="I63" s="14">
        <f>IF(OR($D35=0,$D35=""),0,U35/$D35)</f>
        <v>0</v>
      </c>
      <c r="J63" s="14">
        <f>IF(OR($D35=0,$D35=""),0,W35/$D35)</f>
        <v>0</v>
      </c>
      <c r="K63" s="14">
        <f>IF(OR($D35=0,$D35=""),0,Y35/$D35)</f>
        <v>0</v>
      </c>
      <c r="L63" s="14">
        <f>IF(OR($D35=0,$D35=""),0,AA35/$D35)</f>
        <v>0</v>
      </c>
      <c r="M63" s="14">
        <f>IF(OR($D35=0,$D35=""),0,AC35/$D35)</f>
        <v>0</v>
      </c>
      <c r="N63" s="14">
        <f>IF(OR($D35=0,$D35=""),0,AE35/$D35)</f>
        <v>0</v>
      </c>
    </row>
    <row r="64" spans="2:14" x14ac:dyDescent="0.3">
      <c r="B64" s="3" t="str">
        <f t="shared" si="14"/>
        <v>Artikel/Resurs 6</v>
      </c>
      <c r="C64" s="14">
        <f>IF(OR($D36=0,$D36=""),0,I36/$D36)</f>
        <v>0</v>
      </c>
      <c r="D64" s="14">
        <f>IF(OR($D36=0,$D36=""),0,K36/$D36)</f>
        <v>0</v>
      </c>
      <c r="E64" s="14">
        <f>IF(OR($D36=0,$D36=""),0,M36/$D36)</f>
        <v>0</v>
      </c>
      <c r="F64" s="14">
        <f>IF(OR($D36=0,$D36=""),0,O36/$D36)</f>
        <v>0</v>
      </c>
      <c r="G64" s="14">
        <f>IF(OR($D36=0,$D36=""),0,Q36/$D36)</f>
        <v>0</v>
      </c>
      <c r="H64" s="14">
        <f>IF(OR($D36=0,$D36=""),0,S36/$D36)</f>
        <v>0</v>
      </c>
      <c r="I64" s="14">
        <f>IF(OR($D36=0,$D36=""),0,U36/$D36)</f>
        <v>0</v>
      </c>
      <c r="J64" s="14">
        <f>IF(OR($D36=0,$D36=""),0,W36/$D36)</f>
        <v>0</v>
      </c>
      <c r="K64" s="14">
        <f>IF(OR($D36=0,$D36=""),0,Y36/$D36)</f>
        <v>0</v>
      </c>
      <c r="L64" s="14">
        <f>IF(OR($D36=0,$D36=""),0,AA36/$D36)</f>
        <v>0</v>
      </c>
      <c r="M64" s="14">
        <f>IF(OR($D36=0,$D36=""),0,AC36/$D36)</f>
        <v>0</v>
      </c>
      <c r="N64" s="14">
        <f>IF(OR($D36=0,$D36=""),0,AE36/$D36)</f>
        <v>0</v>
      </c>
    </row>
    <row r="65" spans="2:14" x14ac:dyDescent="0.3">
      <c r="B65" s="3" t="str">
        <f t="shared" si="14"/>
        <v>Artikel/Resurs 7</v>
      </c>
      <c r="C65" s="14">
        <f>IF(OR($D37=0,$D37=""),0,I37/$D37)</f>
        <v>0</v>
      </c>
      <c r="D65" s="14">
        <f>IF(OR($D37=0,$D37=""),0,K37/$D37)</f>
        <v>0</v>
      </c>
      <c r="E65" s="14">
        <f>IF(OR($D37=0,$D37=""),0,M37/$D37)</f>
        <v>0</v>
      </c>
      <c r="F65" s="14">
        <f>IF(OR($D37=0,$D37=""),0,O37/$D37)</f>
        <v>0</v>
      </c>
      <c r="G65" s="14">
        <f>IF(OR($D37=0,$D37=""),0,Q37/$D37)</f>
        <v>0</v>
      </c>
      <c r="H65" s="14">
        <f>IF(OR($D37=0,$D37=""),0,S37/$D37)</f>
        <v>0</v>
      </c>
      <c r="I65" s="14">
        <f>IF(OR($D37=0,$D37=""),0,U37/$D37)</f>
        <v>0</v>
      </c>
      <c r="J65" s="14">
        <f>IF(OR($D37=0,$D37=""),0,W37/$D37)</f>
        <v>0</v>
      </c>
      <c r="K65" s="14">
        <f>IF(OR($D37=0,$D37=""),0,Y37/$D37)</f>
        <v>0</v>
      </c>
      <c r="L65" s="14">
        <f>IF(OR($D37=0,$D37=""),0,AA37/$D37)</f>
        <v>0</v>
      </c>
      <c r="M65" s="14">
        <f>IF(OR($D37=0,$D37=""),0,AC37/$D37)</f>
        <v>0</v>
      </c>
      <c r="N65" s="14">
        <f>IF(OR($D37=0,$D37=""),0,AE37/$D37)</f>
        <v>0</v>
      </c>
    </row>
    <row r="66" spans="2:14" x14ac:dyDescent="0.3">
      <c r="B66" s="3" t="str">
        <f t="shared" si="14"/>
        <v>Artikel/Resurs 8</v>
      </c>
      <c r="C66" s="14">
        <f>IF(OR($D38=0,$D38=""),0,I38/$D38)</f>
        <v>0</v>
      </c>
      <c r="D66" s="14">
        <f>IF(OR($D38=0,$D38=""),0,K38/$D38)</f>
        <v>0</v>
      </c>
      <c r="E66" s="14">
        <f>IF(OR($D38=0,$D38=""),0,M38/$D38)</f>
        <v>0</v>
      </c>
      <c r="F66" s="14">
        <f>IF(OR($D38=0,$D38=""),0,O38/$D38)</f>
        <v>0</v>
      </c>
      <c r="G66" s="14">
        <f>IF(OR($D38=0,$D38=""),0,Q38/$D38)</f>
        <v>0</v>
      </c>
      <c r="H66" s="14">
        <f>IF(OR($D38=0,$D38=""),0,S38/$D38)</f>
        <v>0</v>
      </c>
      <c r="I66" s="14">
        <f>IF(OR($D38=0,$D38=""),0,U38/$D38)</f>
        <v>0</v>
      </c>
      <c r="J66" s="14">
        <f>IF(OR($D38=0,$D38=""),0,W38/$D38)</f>
        <v>0</v>
      </c>
      <c r="K66" s="14">
        <f>IF(OR($D38=0,$D38=""),0,Y38/$D38)</f>
        <v>0</v>
      </c>
      <c r="L66" s="14">
        <f>IF(OR($D38=0,$D38=""),0,AA38/$D38)</f>
        <v>0</v>
      </c>
      <c r="M66" s="14">
        <f>IF(OR($D38=0,$D38=""),0,AC38/$D38)</f>
        <v>0</v>
      </c>
      <c r="N66" s="14">
        <f>IF(OR($D38=0,$D38=""),0,AE38/$D38)</f>
        <v>0</v>
      </c>
    </row>
    <row r="67" spans="2:14" x14ac:dyDescent="0.3">
      <c r="B67" s="3" t="str">
        <f t="shared" si="14"/>
        <v>Artikel/Resurs 9</v>
      </c>
      <c r="C67" s="14">
        <f>IF(OR($D39=0,$D39=""),0,I39/$D39)</f>
        <v>0</v>
      </c>
      <c r="D67" s="14">
        <f>IF(OR($D39=0,$D39=""),0,K39/$D39)</f>
        <v>0</v>
      </c>
      <c r="E67" s="14">
        <f>IF(OR($D39=0,$D39=""),0,M39/$D39)</f>
        <v>0</v>
      </c>
      <c r="F67" s="14">
        <f>IF(OR($D39=0,$D39=""),0,O39/$D39)</f>
        <v>0</v>
      </c>
      <c r="G67" s="14">
        <f>IF(OR($D39=0,$D39=""),0,Q39/$D39)</f>
        <v>0</v>
      </c>
      <c r="H67" s="14">
        <f>IF(OR($D39=0,$D39=""),0,S39/$D39)</f>
        <v>0</v>
      </c>
      <c r="I67" s="14">
        <f>IF(OR($D39=0,$D39=""),0,U39/$D39)</f>
        <v>0</v>
      </c>
      <c r="J67" s="14">
        <f>IF(OR($D39=0,$D39=""),0,W39/$D39)</f>
        <v>0</v>
      </c>
      <c r="K67" s="14">
        <f>IF(OR($D39=0,$D39=""),0,Y39/$D39)</f>
        <v>0</v>
      </c>
      <c r="L67" s="14">
        <f>IF(OR($D39=0,$D39=""),0,AA39/$D39)</f>
        <v>0</v>
      </c>
      <c r="M67" s="14">
        <f>IF(OR($D39=0,$D39=""),0,AC39/$D39)</f>
        <v>0</v>
      </c>
      <c r="N67" s="14">
        <f>IF(OR($D39=0,$D39=""),0,AE39/$D39)</f>
        <v>0</v>
      </c>
    </row>
    <row r="68" spans="2:14" x14ac:dyDescent="0.3">
      <c r="B68" s="3" t="str">
        <f t="shared" si="14"/>
        <v>Artikel/Resurs 10</v>
      </c>
      <c r="C68" s="14">
        <f>IF(OR($D40=0,$D40=""),0,I40/$D40)</f>
        <v>20</v>
      </c>
      <c r="D68" s="14">
        <f>IF(OR($D40=0,$D40=""),0,K40/$D40)</f>
        <v>30</v>
      </c>
      <c r="E68" s="14">
        <f>IF(OR($D40=0,$D40=""),0,M40/$D40)</f>
        <v>10</v>
      </c>
      <c r="F68" s="14">
        <f>IF(OR($D40=0,$D40=""),0,O40/$D40)</f>
        <v>30</v>
      </c>
      <c r="G68" s="14">
        <f>IF(OR($D40=0,$D40=""),0,Q40/$D40)</f>
        <v>50</v>
      </c>
      <c r="H68" s="14">
        <f>IF(OR($D40=0,$D40=""),0,S40/$D40)</f>
        <v>0</v>
      </c>
      <c r="I68" s="14">
        <f>IF(OR($D40=0,$D40=""),0,U40/$D40)</f>
        <v>0</v>
      </c>
      <c r="J68" s="14">
        <f>IF(OR($D40=0,$D40=""),0,W40/$D40)</f>
        <v>20</v>
      </c>
      <c r="K68" s="14">
        <f>IF(OR($D40=0,$D40=""),0,Y40/$D40)</f>
        <v>40</v>
      </c>
      <c r="L68" s="14">
        <f>IF(OR($D40=0,$D40=""),0,AA40/$D40)</f>
        <v>50</v>
      </c>
      <c r="M68" s="14">
        <f>IF(OR($D40=0,$D40=""),0,AC40/$D40)</f>
        <v>60</v>
      </c>
      <c r="N68" s="14">
        <f>IF(OR($D40=0,$D40=""),0,AE40/$D40)</f>
        <v>30</v>
      </c>
    </row>
    <row r="69" spans="2:14" x14ac:dyDescent="0.3">
      <c r="B69" s="20" t="s">
        <v>75</v>
      </c>
      <c r="C69" s="41">
        <f>SUM(C59:C68)</f>
        <v>50</v>
      </c>
      <c r="D69" s="41">
        <f t="shared" ref="D69" si="15">SUM(D59:D68)</f>
        <v>73</v>
      </c>
      <c r="E69" s="41">
        <f t="shared" ref="E69" si="16">SUM(E59:E68)</f>
        <v>36.9</v>
      </c>
      <c r="F69" s="41">
        <f t="shared" ref="F69" si="17">SUM(F59:F68)</f>
        <v>81.97</v>
      </c>
      <c r="G69" s="41">
        <f t="shared" ref="G69" si="18">SUM(G59:G68)</f>
        <v>128.56100000000001</v>
      </c>
      <c r="H69" s="41">
        <f t="shared" ref="H69" si="19">SUM(H59:H68)</f>
        <v>37.129300000000001</v>
      </c>
      <c r="I69" s="41">
        <f t="shared" ref="I69" si="20">SUM(I59:I68)</f>
        <v>48.268089999999994</v>
      </c>
      <c r="J69" s="41">
        <f t="shared" ref="J69" si="21">SUM(J59:J68)</f>
        <v>102.74851699999999</v>
      </c>
      <c r="K69" s="41">
        <f t="shared" ref="K69" si="22">SUM(K59:K68)</f>
        <v>161.57307209999999</v>
      </c>
      <c r="L69" s="41">
        <f t="shared" ref="L69" si="23">SUM(L59:L68)</f>
        <v>206.04499372999999</v>
      </c>
      <c r="M69" s="41">
        <f t="shared" ref="M69" si="24">SUM(M59:M68)</f>
        <v>257.85849184899996</v>
      </c>
      <c r="N69" s="41">
        <f t="shared" ref="N69" si="25">SUM(N59:N68)</f>
        <v>239.21603940369997</v>
      </c>
    </row>
    <row r="70" spans="2:14" x14ac:dyDescent="0.3">
      <c r="B70" s="20" t="s">
        <v>76</v>
      </c>
      <c r="C70" s="41">
        <f>SUM($C$69:C69)</f>
        <v>50</v>
      </c>
      <c r="D70" s="41">
        <f>SUM($C$69:D69)</f>
        <v>123</v>
      </c>
      <c r="E70" s="41">
        <f>SUM($C$69:E69)</f>
        <v>159.9</v>
      </c>
      <c r="F70" s="41">
        <f>SUM($C$69:F69)</f>
        <v>241.87</v>
      </c>
      <c r="G70" s="41">
        <f>SUM($C$69:G69)</f>
        <v>370.43100000000004</v>
      </c>
      <c r="H70" s="41">
        <f>SUM($C$69:H69)</f>
        <v>407.56030000000004</v>
      </c>
      <c r="I70" s="41">
        <f>SUM($C$69:I69)</f>
        <v>455.82839000000001</v>
      </c>
      <c r="J70" s="41">
        <f>SUM($C$69:J69)</f>
        <v>558.57690700000001</v>
      </c>
      <c r="K70" s="41">
        <f>SUM($C$69:K69)</f>
        <v>720.1499791</v>
      </c>
      <c r="L70" s="41">
        <f>SUM($C$69:L69)</f>
        <v>926.19497282999998</v>
      </c>
      <c r="M70" s="41">
        <f>SUM($C$69:M69)</f>
        <v>1184.0534646789999</v>
      </c>
      <c r="N70" s="41">
        <f>SUM($C$69:N69)</f>
        <v>1423.2695040827</v>
      </c>
    </row>
    <row r="75" spans="2:14" x14ac:dyDescent="0.3">
      <c r="E75" t="s">
        <v>129</v>
      </c>
    </row>
    <row r="76" spans="2:14" x14ac:dyDescent="0.3">
      <c r="E76" t="s">
        <v>130</v>
      </c>
    </row>
  </sheetData>
  <phoneticPr fontId="0" type="noConversion"/>
  <dataValidations count="1">
    <dataValidation type="list" allowBlank="1" showInputMessage="1" showErrorMessage="1" error="Välj fvrån listan!" promptTitle="Typ av försäljning" prompt="Automatisk: typiskt en volymförsäljning på internet (GULA rutor)_x000a_Manuell: typiskt en stycke försäljning som kan var över nätet (ORANGE rutor)" sqref="E31:E40" xr:uid="{54ABBEC8-1E94-4E77-806C-0A909B26FA7A}">
      <formula1>$E$75:$E$76</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3428F-4D15-4151-9672-342D1999AEFB}">
  <dimension ref="B1:R57"/>
  <sheetViews>
    <sheetView showGridLines="0" zoomScale="80" zoomScaleNormal="80" workbookViewId="0">
      <pane ySplit="8" topLeftCell="A21" activePane="bottomLeft" state="frozen"/>
      <selection pane="bottomLeft" activeCell="R21" sqref="R21"/>
    </sheetView>
  </sheetViews>
  <sheetFormatPr defaultRowHeight="10.15" x14ac:dyDescent="0.3"/>
  <cols>
    <col min="2" max="2" width="31.9140625" customWidth="1"/>
    <col min="3" max="4" width="13.75" customWidth="1"/>
    <col min="5" max="18" width="12.6640625" customWidth="1"/>
  </cols>
  <sheetData>
    <row r="1" spans="2:18" x14ac:dyDescent="0.3">
      <c r="B1" s="7" t="s">
        <v>96</v>
      </c>
      <c r="F1" s="48" t="str">
        <f>F11</f>
        <v>månad 1</v>
      </c>
      <c r="G1" s="48" t="str">
        <f t="shared" ref="G1:Q1" si="0">G11</f>
        <v>månad 2</v>
      </c>
      <c r="H1" s="48" t="str">
        <f t="shared" si="0"/>
        <v>månad 3</v>
      </c>
      <c r="I1" s="48" t="str">
        <f t="shared" si="0"/>
        <v>månad 4</v>
      </c>
      <c r="J1" s="48" t="str">
        <f t="shared" si="0"/>
        <v>månad 5</v>
      </c>
      <c r="K1" s="48" t="str">
        <f t="shared" si="0"/>
        <v>månad 6</v>
      </c>
      <c r="L1" s="48" t="str">
        <f t="shared" si="0"/>
        <v>månad 7</v>
      </c>
      <c r="M1" s="48" t="str">
        <f t="shared" si="0"/>
        <v>månad 8</v>
      </c>
      <c r="N1" s="48" t="str">
        <f t="shared" si="0"/>
        <v>månad 9</v>
      </c>
      <c r="O1" s="48" t="str">
        <f t="shared" si="0"/>
        <v>månad 10</v>
      </c>
      <c r="P1" s="48" t="str">
        <f t="shared" si="0"/>
        <v>månad 11</v>
      </c>
      <c r="Q1" s="48" t="str">
        <f t="shared" si="0"/>
        <v>månad 12</v>
      </c>
      <c r="R1" t="s">
        <v>30</v>
      </c>
    </row>
    <row r="2" spans="2:18" x14ac:dyDescent="0.3">
      <c r="B2" t="str">
        <f>B17</f>
        <v>TOTALT PENGAR IN</v>
      </c>
      <c r="C2" s="22"/>
      <c r="D2" s="22"/>
      <c r="E2" s="23"/>
      <c r="F2" s="24">
        <f t="shared" ref="F2:Q2" si="1">F17</f>
        <v>26400</v>
      </c>
      <c r="G2" s="24">
        <f t="shared" si="1"/>
        <v>1900</v>
      </c>
      <c r="H2" s="24">
        <f t="shared" si="1"/>
        <v>1890</v>
      </c>
      <c r="I2" s="24">
        <f t="shared" si="1"/>
        <v>2797</v>
      </c>
      <c r="J2" s="24">
        <f t="shared" si="1"/>
        <v>3856.1</v>
      </c>
      <c r="K2" s="24">
        <f t="shared" si="1"/>
        <v>3712.93</v>
      </c>
      <c r="L2" s="24">
        <f t="shared" si="1"/>
        <v>4826.8089999999993</v>
      </c>
      <c r="M2" s="24">
        <f t="shared" si="1"/>
        <v>6674.8516999999993</v>
      </c>
      <c r="N2" s="24">
        <f t="shared" si="1"/>
        <v>28957.307209999999</v>
      </c>
      <c r="O2" s="24">
        <f t="shared" si="1"/>
        <v>11604.499372999999</v>
      </c>
      <c r="P2" s="24">
        <f t="shared" si="1"/>
        <v>14985.849184899998</v>
      </c>
      <c r="Q2" s="24">
        <f t="shared" si="1"/>
        <v>18521.603940369998</v>
      </c>
      <c r="R2" s="32">
        <f>SUM(F2:Q2)</f>
        <v>126126.95040827</v>
      </c>
    </row>
    <row r="3" spans="2:18" x14ac:dyDescent="0.3">
      <c r="B3" t="str">
        <f>B45</f>
        <v>TOTALT PENGAR UT</v>
      </c>
      <c r="C3" s="22"/>
      <c r="D3" s="22"/>
      <c r="E3" s="23"/>
      <c r="F3" s="24">
        <f t="shared" ref="F3:Q3" si="2">- F45</f>
        <v>-150000</v>
      </c>
      <c r="G3" s="24">
        <f t="shared" si="2"/>
        <v>-150000</v>
      </c>
      <c r="H3" s="24">
        <f t="shared" si="2"/>
        <v>-150000</v>
      </c>
      <c r="I3" s="24">
        <f t="shared" si="2"/>
        <v>-150000</v>
      </c>
      <c r="J3" s="24">
        <f t="shared" si="2"/>
        <v>-150000</v>
      </c>
      <c r="K3" s="24">
        <f t="shared" si="2"/>
        <v>-150000</v>
      </c>
      <c r="L3" s="24">
        <f t="shared" si="2"/>
        <v>-150000</v>
      </c>
      <c r="M3" s="24">
        <f t="shared" si="2"/>
        <v>-150000</v>
      </c>
      <c r="N3" s="24">
        <f t="shared" si="2"/>
        <v>-190000</v>
      </c>
      <c r="O3" s="24">
        <f t="shared" si="2"/>
        <v>-150000</v>
      </c>
      <c r="P3" s="24">
        <f t="shared" si="2"/>
        <v>-150000</v>
      </c>
      <c r="Q3" s="24">
        <f t="shared" si="2"/>
        <v>-150000</v>
      </c>
      <c r="R3" s="32">
        <f>SUM(F3:Q3)</f>
        <v>-1840000</v>
      </c>
    </row>
    <row r="4" spans="2:18" x14ac:dyDescent="0.3">
      <c r="B4" t="str">
        <f>B54</f>
        <v>TOTALT ÖVRIGT PENGAR UT</v>
      </c>
      <c r="C4" s="22"/>
      <c r="D4" s="22"/>
      <c r="E4" s="22"/>
      <c r="F4" s="24">
        <f t="shared" ref="F4:Q4" si="3">-F54</f>
        <v>0</v>
      </c>
      <c r="G4" s="24">
        <f t="shared" si="3"/>
        <v>0</v>
      </c>
      <c r="H4" s="24">
        <f t="shared" si="3"/>
        <v>0</v>
      </c>
      <c r="I4" s="24">
        <f t="shared" si="3"/>
        <v>0</v>
      </c>
      <c r="J4" s="24">
        <f t="shared" si="3"/>
        <v>0</v>
      </c>
      <c r="K4" s="24">
        <f t="shared" si="3"/>
        <v>0</v>
      </c>
      <c r="L4" s="24">
        <f t="shared" si="3"/>
        <v>0</v>
      </c>
      <c r="M4" s="24">
        <f t="shared" si="3"/>
        <v>0</v>
      </c>
      <c r="N4" s="24">
        <f t="shared" si="3"/>
        <v>0</v>
      </c>
      <c r="O4" s="24">
        <f t="shared" si="3"/>
        <v>0</v>
      </c>
      <c r="P4" s="24">
        <f t="shared" si="3"/>
        <v>0</v>
      </c>
      <c r="Q4" s="24">
        <f t="shared" si="3"/>
        <v>0</v>
      </c>
      <c r="R4" s="32">
        <f>SUM(F4:Q4)</f>
        <v>0</v>
      </c>
    </row>
    <row r="5" spans="2:18" x14ac:dyDescent="0.3">
      <c r="B5" t="s">
        <v>126</v>
      </c>
      <c r="C5" s="22"/>
      <c r="D5" s="22"/>
      <c r="E5" s="22"/>
      <c r="F5" s="34">
        <f>SUM(F2:F4)</f>
        <v>-123600</v>
      </c>
      <c r="G5" s="34">
        <f t="shared" ref="G5:Q5" si="4">SUM(G2:G4)</f>
        <v>-148100</v>
      </c>
      <c r="H5" s="34">
        <f t="shared" si="4"/>
        <v>-148110</v>
      </c>
      <c r="I5" s="34">
        <f t="shared" si="4"/>
        <v>-147203</v>
      </c>
      <c r="J5" s="34">
        <f t="shared" si="4"/>
        <v>-146143.9</v>
      </c>
      <c r="K5" s="34">
        <f t="shared" si="4"/>
        <v>-146287.07</v>
      </c>
      <c r="L5" s="34">
        <f t="shared" si="4"/>
        <v>-145173.19099999999</v>
      </c>
      <c r="M5" s="34">
        <f t="shared" si="4"/>
        <v>-143325.1483</v>
      </c>
      <c r="N5" s="34">
        <f t="shared" si="4"/>
        <v>-161042.69279</v>
      </c>
      <c r="O5" s="34">
        <f t="shared" si="4"/>
        <v>-138395.500627</v>
      </c>
      <c r="P5" s="34">
        <f t="shared" si="4"/>
        <v>-135014.1508151</v>
      </c>
      <c r="Q5" s="34">
        <f t="shared" si="4"/>
        <v>-131478.39605963</v>
      </c>
      <c r="R5" s="32">
        <f>SUM(F5:Q5)</f>
        <v>-1713873.0495917299</v>
      </c>
    </row>
    <row r="6" spans="2:18" ht="10.5" thickBot="1" x14ac:dyDescent="0.35">
      <c r="B6" t="s">
        <v>104</v>
      </c>
      <c r="C6" s="22"/>
      <c r="D6" s="22"/>
      <c r="E6" s="22"/>
      <c r="F6" s="35">
        <f>SUM($F$5:F5)</f>
        <v>-123600</v>
      </c>
      <c r="G6" s="35">
        <f>SUM($F$5:G5)</f>
        <v>-271700</v>
      </c>
      <c r="H6" s="35">
        <f>SUM($F$5:H5)</f>
        <v>-419810</v>
      </c>
      <c r="I6" s="35">
        <f>SUM($F$5:I5)</f>
        <v>-567013</v>
      </c>
      <c r="J6" s="35">
        <f>SUM($F$5:J5)</f>
        <v>-713156.9</v>
      </c>
      <c r="K6" s="35">
        <f>SUM($F$5:K5)</f>
        <v>-859443.97</v>
      </c>
      <c r="L6" s="35">
        <f>SUM($F$5:L5)</f>
        <v>-1004617.161</v>
      </c>
      <c r="M6" s="35">
        <f>SUM($F$5:M5)</f>
        <v>-1147942.3092999998</v>
      </c>
      <c r="N6" s="35">
        <f>SUM($F$5:N5)</f>
        <v>-1308985.0020899998</v>
      </c>
      <c r="O6" s="35">
        <f>SUM($F$5:O5)</f>
        <v>-1447380.502717</v>
      </c>
      <c r="P6" s="35">
        <f>SUM($F$5:P5)</f>
        <v>-1582394.6535320999</v>
      </c>
      <c r="Q6" s="35">
        <f>SUM($F$5:Q5)</f>
        <v>-1713873.0495917299</v>
      </c>
      <c r="R6" s="32" t="s">
        <v>127</v>
      </c>
    </row>
    <row r="7" spans="2:18" ht="10.5" thickTop="1" x14ac:dyDescent="0.3"/>
    <row r="8" spans="2:18" x14ac:dyDescent="0.3">
      <c r="B8" s="7" t="s">
        <v>97</v>
      </c>
      <c r="F8" s="33">
        <f>Försäljning!C69</f>
        <v>50</v>
      </c>
      <c r="G8" s="33">
        <f>Försäljning!D69</f>
        <v>73</v>
      </c>
      <c r="H8" s="33">
        <f>Försäljning!E69</f>
        <v>36.9</v>
      </c>
      <c r="I8" s="33">
        <f>Försäljning!F69</f>
        <v>81.97</v>
      </c>
      <c r="J8" s="33">
        <f>Försäljning!G69</f>
        <v>128.56100000000001</v>
      </c>
      <c r="K8" s="33">
        <f>Försäljning!H69</f>
        <v>37.129300000000001</v>
      </c>
      <c r="L8" s="33">
        <f>Försäljning!I69</f>
        <v>48.268089999999994</v>
      </c>
      <c r="M8" s="33">
        <f>Försäljning!J69</f>
        <v>102.74851699999999</v>
      </c>
      <c r="N8" s="33">
        <f>Försäljning!K69</f>
        <v>161.57307209999999</v>
      </c>
      <c r="O8" s="33">
        <f>Försäljning!L69</f>
        <v>206.04499372999999</v>
      </c>
      <c r="P8" s="33">
        <f>Försäljning!M69</f>
        <v>257.85849184899996</v>
      </c>
      <c r="Q8" s="33">
        <f>Försäljning!N69</f>
        <v>239.21603940369997</v>
      </c>
      <c r="R8" s="49">
        <f>SUM(F8:Q8)</f>
        <v>1423.2695040827</v>
      </c>
    </row>
    <row r="11" spans="2:18" x14ac:dyDescent="0.3">
      <c r="B11" s="7" t="s">
        <v>93</v>
      </c>
      <c r="C11" s="17" t="s">
        <v>89</v>
      </c>
      <c r="D11" s="17" t="s">
        <v>90</v>
      </c>
      <c r="E11" s="17" t="s">
        <v>95</v>
      </c>
      <c r="F11" s="18" t="s">
        <v>77</v>
      </c>
      <c r="G11" s="18" t="s">
        <v>78</v>
      </c>
      <c r="H11" s="18" t="s">
        <v>79</v>
      </c>
      <c r="I11" s="18" t="s">
        <v>80</v>
      </c>
      <c r="J11" s="18" t="s">
        <v>81</v>
      </c>
      <c r="K11" s="18" t="s">
        <v>82</v>
      </c>
      <c r="L11" s="18" t="s">
        <v>83</v>
      </c>
      <c r="M11" s="18" t="s">
        <v>84</v>
      </c>
      <c r="N11" s="18" t="s">
        <v>85</v>
      </c>
      <c r="O11" s="18" t="s">
        <v>86</v>
      </c>
      <c r="P11" s="18" t="s">
        <v>87</v>
      </c>
      <c r="Q11" s="18" t="s">
        <v>88</v>
      </c>
      <c r="R11" s="19" t="s">
        <v>30</v>
      </c>
    </row>
    <row r="12" spans="2:18" x14ac:dyDescent="0.3">
      <c r="B12" t="s">
        <v>69</v>
      </c>
      <c r="C12" s="31" t="s">
        <v>91</v>
      </c>
      <c r="D12" s="31"/>
      <c r="E12" s="30"/>
      <c r="F12" s="32">
        <f>Försäljning!C54</f>
        <v>1400</v>
      </c>
      <c r="G12" s="32">
        <f>Försäljning!D54</f>
        <v>1900</v>
      </c>
      <c r="H12" s="32">
        <f>Försäljning!E54</f>
        <v>1890</v>
      </c>
      <c r="I12" s="32">
        <f>Försäljning!F54</f>
        <v>2797</v>
      </c>
      <c r="J12" s="32">
        <f>Försäljning!G54</f>
        <v>3856.1</v>
      </c>
      <c r="K12" s="32">
        <f>Försäljning!H54</f>
        <v>3712.93</v>
      </c>
      <c r="L12" s="32">
        <f>Försäljning!I54</f>
        <v>4826.8089999999993</v>
      </c>
      <c r="M12" s="32">
        <f>Försäljning!J54</f>
        <v>6674.8516999999993</v>
      </c>
      <c r="N12" s="32">
        <f>Försäljning!K54</f>
        <v>8957.307209999999</v>
      </c>
      <c r="O12" s="32">
        <f>Försäljning!L54</f>
        <v>11604.499372999999</v>
      </c>
      <c r="P12" s="32">
        <f>Försäljning!M54</f>
        <v>14985.849184899998</v>
      </c>
      <c r="Q12" s="32">
        <f>Försäljning!N54</f>
        <v>18521.603940369998</v>
      </c>
      <c r="R12" s="32">
        <f>SUM(F12:Q12)</f>
        <v>81126.95040827</v>
      </c>
    </row>
    <row r="13" spans="2:18" x14ac:dyDescent="0.3">
      <c r="B13" t="s">
        <v>0</v>
      </c>
      <c r="C13" s="31" t="s">
        <v>92</v>
      </c>
      <c r="D13" s="31"/>
      <c r="E13" s="30"/>
      <c r="F13" s="36">
        <v>25000</v>
      </c>
      <c r="G13" s="36"/>
      <c r="H13" s="36"/>
      <c r="I13" s="36"/>
      <c r="J13" s="36"/>
      <c r="K13" s="36"/>
      <c r="L13" s="36"/>
      <c r="M13" s="36"/>
      <c r="N13" s="36"/>
      <c r="O13" s="36"/>
      <c r="P13" s="36"/>
      <c r="Q13" s="36"/>
      <c r="R13" s="32">
        <f t="shared" ref="R13:R17" si="5">SUM(F13:Q13)</f>
        <v>25000</v>
      </c>
    </row>
    <row r="14" spans="2:18" x14ac:dyDescent="0.3">
      <c r="B14" t="s">
        <v>1</v>
      </c>
      <c r="C14" s="31"/>
      <c r="D14" s="31"/>
      <c r="E14" s="30"/>
      <c r="F14" s="36"/>
      <c r="G14" s="36"/>
      <c r="H14" s="36"/>
      <c r="I14" s="36"/>
      <c r="J14" s="36"/>
      <c r="K14" s="36"/>
      <c r="L14" s="36"/>
      <c r="M14" s="36"/>
      <c r="N14" s="36"/>
      <c r="O14" s="36"/>
      <c r="P14" s="36"/>
      <c r="Q14" s="36"/>
      <c r="R14" s="32">
        <f t="shared" si="5"/>
        <v>0</v>
      </c>
    </row>
    <row r="15" spans="2:18" x14ac:dyDescent="0.3">
      <c r="B15" t="s">
        <v>2</v>
      </c>
      <c r="C15" s="31"/>
      <c r="D15" s="31"/>
      <c r="E15" s="30"/>
      <c r="F15" s="36"/>
      <c r="G15" s="36"/>
      <c r="H15" s="36"/>
      <c r="I15" s="36"/>
      <c r="J15" s="36"/>
      <c r="K15" s="36"/>
      <c r="L15" s="36"/>
      <c r="M15" s="36"/>
      <c r="N15" s="36"/>
      <c r="O15" s="36"/>
      <c r="P15" s="36"/>
      <c r="Q15" s="36"/>
      <c r="R15" s="32">
        <f t="shared" si="5"/>
        <v>0</v>
      </c>
    </row>
    <row r="16" spans="2:18" x14ac:dyDescent="0.3">
      <c r="B16" t="s">
        <v>3</v>
      </c>
      <c r="C16" s="31"/>
      <c r="D16" s="31"/>
      <c r="E16" s="30"/>
      <c r="F16" s="36"/>
      <c r="G16" s="36"/>
      <c r="H16" s="36"/>
      <c r="I16" s="36"/>
      <c r="J16" s="36"/>
      <c r="K16" s="36"/>
      <c r="L16" s="36"/>
      <c r="M16" s="36"/>
      <c r="N16" s="36">
        <v>20000</v>
      </c>
      <c r="O16" s="36"/>
      <c r="P16" s="36"/>
      <c r="Q16" s="36"/>
      <c r="R16" s="32">
        <f t="shared" si="5"/>
        <v>20000</v>
      </c>
    </row>
    <row r="17" spans="2:18" ht="10.5" thickBot="1" x14ac:dyDescent="0.35">
      <c r="B17" s="7" t="s">
        <v>103</v>
      </c>
      <c r="C17" s="22"/>
      <c r="D17" s="22"/>
      <c r="E17" s="23"/>
      <c r="F17" s="28">
        <f>SUM(F12:F16)</f>
        <v>26400</v>
      </c>
      <c r="G17" s="28">
        <f t="shared" ref="G17:Q17" si="6">SUM(G12:G16)</f>
        <v>1900</v>
      </c>
      <c r="H17" s="28">
        <f t="shared" si="6"/>
        <v>1890</v>
      </c>
      <c r="I17" s="28">
        <f t="shared" si="6"/>
        <v>2797</v>
      </c>
      <c r="J17" s="28">
        <f t="shared" si="6"/>
        <v>3856.1</v>
      </c>
      <c r="K17" s="28">
        <f t="shared" si="6"/>
        <v>3712.93</v>
      </c>
      <c r="L17" s="28">
        <f t="shared" si="6"/>
        <v>4826.8089999999993</v>
      </c>
      <c r="M17" s="28">
        <f t="shared" si="6"/>
        <v>6674.8516999999993</v>
      </c>
      <c r="N17" s="28">
        <f t="shared" si="6"/>
        <v>28957.307209999999</v>
      </c>
      <c r="O17" s="28">
        <f t="shared" si="6"/>
        <v>11604.499372999999</v>
      </c>
      <c r="P17" s="28">
        <f t="shared" si="6"/>
        <v>14985.849184899998</v>
      </c>
      <c r="Q17" s="28">
        <f t="shared" si="6"/>
        <v>18521.603940369998</v>
      </c>
      <c r="R17" s="32">
        <f t="shared" si="5"/>
        <v>126126.95040827</v>
      </c>
    </row>
    <row r="18" spans="2:18" ht="10.5" thickTop="1" x14ac:dyDescent="0.3">
      <c r="C18" s="22"/>
      <c r="D18" s="22"/>
      <c r="E18" s="23"/>
      <c r="F18" s="2"/>
      <c r="G18" s="2"/>
      <c r="H18" s="2"/>
      <c r="I18" s="2"/>
      <c r="J18" s="2"/>
      <c r="K18" s="2"/>
      <c r="L18" s="2"/>
      <c r="M18" s="2"/>
      <c r="N18" s="2"/>
      <c r="O18" s="2"/>
      <c r="P18" s="2"/>
      <c r="Q18" s="2"/>
      <c r="R18" s="2"/>
    </row>
    <row r="19" spans="2:18" x14ac:dyDescent="0.3">
      <c r="B19" s="21" t="s">
        <v>94</v>
      </c>
      <c r="C19" s="22"/>
      <c r="D19" s="22"/>
      <c r="E19" s="23"/>
      <c r="F19" s="2"/>
      <c r="G19" s="2"/>
      <c r="H19" s="2"/>
      <c r="I19" s="2"/>
      <c r="J19" s="2"/>
      <c r="K19" s="2"/>
      <c r="L19" s="2"/>
      <c r="M19" s="2"/>
      <c r="N19" s="2"/>
      <c r="O19" s="2"/>
      <c r="P19" s="2"/>
      <c r="Q19" s="2"/>
      <c r="R19" s="2"/>
    </row>
    <row r="20" spans="2:18" x14ac:dyDescent="0.3">
      <c r="B20" t="s">
        <v>4</v>
      </c>
      <c r="C20" s="26"/>
      <c r="D20" s="26"/>
      <c r="E20" s="27"/>
      <c r="F20" s="37"/>
      <c r="G20" s="37"/>
      <c r="H20" s="37"/>
      <c r="I20" s="37"/>
      <c r="J20" s="37"/>
      <c r="K20" s="37"/>
      <c r="L20" s="37"/>
      <c r="M20" s="37"/>
      <c r="N20" s="37"/>
      <c r="O20" s="37"/>
      <c r="P20" s="37"/>
      <c r="Q20" s="37"/>
      <c r="R20" s="32">
        <f>SUM(F20:Q20)</f>
        <v>0</v>
      </c>
    </row>
    <row r="21" spans="2:18" x14ac:dyDescent="0.3">
      <c r="B21" t="s">
        <v>5</v>
      </c>
      <c r="C21" s="26"/>
      <c r="D21" s="26"/>
      <c r="E21" s="27"/>
      <c r="F21" s="37"/>
      <c r="G21" s="37"/>
      <c r="H21" s="37"/>
      <c r="I21" s="37"/>
      <c r="J21" s="37"/>
      <c r="K21" s="37"/>
      <c r="L21" s="37"/>
      <c r="M21" s="37"/>
      <c r="N21" s="37"/>
      <c r="O21" s="37"/>
      <c r="P21" s="37"/>
      <c r="Q21" s="37"/>
      <c r="R21" s="32">
        <f t="shared" ref="R21:R45" si="7">SUM(F21:Q21)</f>
        <v>0</v>
      </c>
    </row>
    <row r="22" spans="2:18" x14ac:dyDescent="0.3">
      <c r="B22" t="s">
        <v>6</v>
      </c>
      <c r="C22" s="26"/>
      <c r="D22" s="26"/>
      <c r="E22" s="27"/>
      <c r="F22" s="37"/>
      <c r="G22" s="37"/>
      <c r="H22" s="37"/>
      <c r="I22" s="37"/>
      <c r="J22" s="37"/>
      <c r="K22" s="37"/>
      <c r="L22" s="37"/>
      <c r="M22" s="37"/>
      <c r="N22" s="37">
        <v>40000</v>
      </c>
      <c r="O22" s="37"/>
      <c r="P22" s="37"/>
      <c r="Q22" s="37"/>
      <c r="R22" s="32">
        <f t="shared" si="7"/>
        <v>40000</v>
      </c>
    </row>
    <row r="23" spans="2:18" x14ac:dyDescent="0.3">
      <c r="B23" t="s">
        <v>7</v>
      </c>
      <c r="C23" s="26"/>
      <c r="D23" s="26"/>
      <c r="E23" s="27"/>
      <c r="F23" s="37"/>
      <c r="G23" s="37"/>
      <c r="H23" s="37"/>
      <c r="I23" s="37"/>
      <c r="J23" s="37"/>
      <c r="K23" s="37"/>
      <c r="L23" s="37"/>
      <c r="M23" s="37"/>
      <c r="N23" s="37"/>
      <c r="O23" s="37"/>
      <c r="P23" s="37"/>
      <c r="Q23" s="37"/>
      <c r="R23" s="32">
        <f t="shared" si="7"/>
        <v>0</v>
      </c>
    </row>
    <row r="24" spans="2:18" x14ac:dyDescent="0.3">
      <c r="B24" t="s">
        <v>8</v>
      </c>
      <c r="C24" s="26"/>
      <c r="D24" s="26"/>
      <c r="E24" s="27"/>
      <c r="F24" s="37"/>
      <c r="G24" s="37"/>
      <c r="H24" s="37"/>
      <c r="I24" s="37"/>
      <c r="J24" s="37"/>
      <c r="K24" s="37"/>
      <c r="L24" s="37"/>
      <c r="M24" s="37"/>
      <c r="N24" s="37"/>
      <c r="O24" s="37"/>
      <c r="P24" s="37"/>
      <c r="Q24" s="37"/>
      <c r="R24" s="32">
        <f t="shared" si="7"/>
        <v>0</v>
      </c>
    </row>
    <row r="25" spans="2:18" x14ac:dyDescent="0.3">
      <c r="B25" t="s">
        <v>9</v>
      </c>
      <c r="C25" s="26"/>
      <c r="D25" s="26"/>
      <c r="E25" s="27"/>
      <c r="F25" s="37"/>
      <c r="G25" s="37"/>
      <c r="H25" s="37"/>
      <c r="I25" s="37"/>
      <c r="J25" s="37"/>
      <c r="K25" s="37"/>
      <c r="L25" s="37"/>
      <c r="M25" s="37"/>
      <c r="N25" s="37"/>
      <c r="O25" s="37"/>
      <c r="P25" s="37"/>
      <c r="Q25" s="37"/>
      <c r="R25" s="32">
        <f t="shared" si="7"/>
        <v>0</v>
      </c>
    </row>
    <row r="26" spans="2:18" x14ac:dyDescent="0.3">
      <c r="B26" t="s">
        <v>10</v>
      </c>
      <c r="C26" s="26"/>
      <c r="D26" s="26"/>
      <c r="E26" s="27"/>
      <c r="F26" s="37"/>
      <c r="G26" s="37"/>
      <c r="H26" s="37"/>
      <c r="I26" s="37"/>
      <c r="J26" s="37"/>
      <c r="K26" s="37"/>
      <c r="L26" s="37"/>
      <c r="M26" s="37"/>
      <c r="N26" s="37"/>
      <c r="O26" s="37"/>
      <c r="P26" s="37"/>
      <c r="Q26" s="37"/>
      <c r="R26" s="32">
        <f t="shared" si="7"/>
        <v>0</v>
      </c>
    </row>
    <row r="27" spans="2:18" x14ac:dyDescent="0.3">
      <c r="B27" t="s">
        <v>11</v>
      </c>
      <c r="C27" s="26"/>
      <c r="D27" s="26"/>
      <c r="E27" s="27"/>
      <c r="F27" s="37"/>
      <c r="G27" s="37"/>
      <c r="H27" s="37"/>
      <c r="I27" s="37"/>
      <c r="J27" s="37"/>
      <c r="K27" s="37"/>
      <c r="L27" s="37"/>
      <c r="M27" s="37"/>
      <c r="N27" s="37"/>
      <c r="O27" s="37"/>
      <c r="P27" s="37"/>
      <c r="Q27" s="37"/>
      <c r="R27" s="32">
        <f t="shared" si="7"/>
        <v>0</v>
      </c>
    </row>
    <row r="28" spans="2:18" x14ac:dyDescent="0.3">
      <c r="B28" t="s">
        <v>12</v>
      </c>
      <c r="C28" s="26"/>
      <c r="D28" s="26"/>
      <c r="E28" s="27"/>
      <c r="F28" s="37"/>
      <c r="G28" s="37"/>
      <c r="H28" s="37"/>
      <c r="I28" s="37"/>
      <c r="J28" s="37"/>
      <c r="K28" s="37"/>
      <c r="L28" s="37"/>
      <c r="M28" s="37"/>
      <c r="N28" s="37"/>
      <c r="O28" s="37"/>
      <c r="P28" s="37"/>
      <c r="Q28" s="37"/>
      <c r="R28" s="32">
        <f t="shared" si="7"/>
        <v>0</v>
      </c>
    </row>
    <row r="29" spans="2:18" x14ac:dyDescent="0.3">
      <c r="B29" t="s">
        <v>13</v>
      </c>
      <c r="C29" s="26"/>
      <c r="D29" s="26"/>
      <c r="E29" s="27"/>
      <c r="F29" s="37"/>
      <c r="G29" s="37"/>
      <c r="H29" s="37"/>
      <c r="I29" s="37"/>
      <c r="J29" s="37"/>
      <c r="K29" s="37"/>
      <c r="L29" s="37"/>
      <c r="M29" s="37"/>
      <c r="N29" s="37"/>
      <c r="O29" s="37"/>
      <c r="P29" s="37"/>
      <c r="Q29" s="37"/>
      <c r="R29" s="32">
        <f t="shared" si="7"/>
        <v>0</v>
      </c>
    </row>
    <row r="30" spans="2:18" x14ac:dyDescent="0.3">
      <c r="B30" t="s">
        <v>14</v>
      </c>
      <c r="C30" s="26"/>
      <c r="D30" s="26"/>
      <c r="E30" s="27"/>
      <c r="F30" s="37"/>
      <c r="G30" s="37"/>
      <c r="H30" s="37"/>
      <c r="I30" s="37"/>
      <c r="J30" s="37"/>
      <c r="K30" s="37"/>
      <c r="L30" s="37"/>
      <c r="M30" s="37"/>
      <c r="N30" s="37"/>
      <c r="O30" s="37"/>
      <c r="P30" s="37"/>
      <c r="Q30" s="37"/>
      <c r="R30" s="32">
        <f t="shared" si="7"/>
        <v>0</v>
      </c>
    </row>
    <row r="31" spans="2:18" x14ac:dyDescent="0.3">
      <c r="B31" t="s">
        <v>15</v>
      </c>
      <c r="C31" s="26"/>
      <c r="D31" s="26"/>
      <c r="E31" s="27"/>
      <c r="F31" s="37"/>
      <c r="G31" s="37"/>
      <c r="H31" s="37"/>
      <c r="I31" s="37"/>
      <c r="J31" s="37"/>
      <c r="K31" s="37"/>
      <c r="L31" s="37"/>
      <c r="M31" s="37"/>
      <c r="N31" s="37"/>
      <c r="O31" s="37"/>
      <c r="P31" s="37"/>
      <c r="Q31" s="37"/>
      <c r="R31" s="32">
        <f t="shared" si="7"/>
        <v>0</v>
      </c>
    </row>
    <row r="32" spans="2:18" x14ac:dyDescent="0.3">
      <c r="B32" t="s">
        <v>16</v>
      </c>
      <c r="C32" s="26"/>
      <c r="D32" s="26"/>
      <c r="E32" s="27"/>
      <c r="F32" s="37"/>
      <c r="G32" s="37"/>
      <c r="H32" s="37"/>
      <c r="I32" s="37"/>
      <c r="J32" s="37"/>
      <c r="K32" s="37"/>
      <c r="L32" s="37"/>
      <c r="M32" s="37"/>
      <c r="N32" s="37"/>
      <c r="O32" s="37"/>
      <c r="P32" s="37"/>
      <c r="Q32" s="37"/>
      <c r="R32" s="32">
        <f t="shared" si="7"/>
        <v>0</v>
      </c>
    </row>
    <row r="33" spans="2:18" x14ac:dyDescent="0.3">
      <c r="B33" t="s">
        <v>17</v>
      </c>
      <c r="C33" s="26"/>
      <c r="D33" s="26"/>
      <c r="E33" s="27"/>
      <c r="F33" s="37"/>
      <c r="G33" s="37"/>
      <c r="H33" s="37"/>
      <c r="I33" s="37"/>
      <c r="J33" s="37"/>
      <c r="K33" s="37"/>
      <c r="L33" s="37"/>
      <c r="M33" s="37"/>
      <c r="N33" s="37"/>
      <c r="O33" s="37"/>
      <c r="P33" s="37"/>
      <c r="Q33" s="37"/>
      <c r="R33" s="32">
        <f t="shared" si="7"/>
        <v>0</v>
      </c>
    </row>
    <row r="34" spans="2:18" x14ac:dyDescent="0.3">
      <c r="B34" t="s">
        <v>18</v>
      </c>
      <c r="C34" s="26"/>
      <c r="D34" s="26"/>
      <c r="E34" s="27"/>
      <c r="F34" s="37"/>
      <c r="G34" s="37"/>
      <c r="H34" s="37"/>
      <c r="I34" s="37"/>
      <c r="J34" s="37"/>
      <c r="K34" s="37"/>
      <c r="L34" s="37"/>
      <c r="M34" s="37"/>
      <c r="N34" s="37"/>
      <c r="O34" s="37"/>
      <c r="P34" s="37"/>
      <c r="Q34" s="37"/>
      <c r="R34" s="32">
        <f t="shared" si="7"/>
        <v>0</v>
      </c>
    </row>
    <row r="35" spans="2:18" x14ac:dyDescent="0.3">
      <c r="B35" t="s">
        <v>98</v>
      </c>
      <c r="C35" s="26"/>
      <c r="D35" s="26"/>
      <c r="E35" s="27"/>
      <c r="F35" s="37"/>
      <c r="G35" s="37"/>
      <c r="H35" s="37"/>
      <c r="I35" s="37"/>
      <c r="J35" s="37"/>
      <c r="K35" s="37"/>
      <c r="L35" s="37"/>
      <c r="M35" s="37"/>
      <c r="N35" s="37"/>
      <c r="O35" s="37"/>
      <c r="P35" s="37"/>
      <c r="Q35" s="37"/>
      <c r="R35" s="32">
        <f t="shared" si="7"/>
        <v>0</v>
      </c>
    </row>
    <row r="36" spans="2:18" x14ac:dyDescent="0.3">
      <c r="B36" t="s">
        <v>19</v>
      </c>
      <c r="C36" s="26"/>
      <c r="D36" s="26"/>
      <c r="E36" s="27"/>
      <c r="F36" s="37"/>
      <c r="G36" s="37"/>
      <c r="H36" s="37"/>
      <c r="I36" s="37"/>
      <c r="J36" s="37"/>
      <c r="K36" s="37"/>
      <c r="L36" s="37"/>
      <c r="M36" s="37"/>
      <c r="N36" s="37"/>
      <c r="O36" s="37"/>
      <c r="P36" s="37"/>
      <c r="Q36" s="37"/>
      <c r="R36" s="32">
        <f t="shared" si="7"/>
        <v>0</v>
      </c>
    </row>
    <row r="37" spans="2:18" x14ac:dyDescent="0.3">
      <c r="B37" t="s">
        <v>20</v>
      </c>
      <c r="C37" s="26"/>
      <c r="D37" s="26"/>
      <c r="E37" s="27"/>
      <c r="F37" s="37"/>
      <c r="G37" s="37"/>
      <c r="H37" s="37"/>
      <c r="I37" s="37"/>
      <c r="J37" s="37"/>
      <c r="K37" s="37"/>
      <c r="L37" s="37"/>
      <c r="M37" s="37"/>
      <c r="N37" s="37"/>
      <c r="O37" s="37"/>
      <c r="P37" s="37"/>
      <c r="Q37" s="37"/>
      <c r="R37" s="32">
        <f t="shared" si="7"/>
        <v>0</v>
      </c>
    </row>
    <row r="38" spans="2:18" x14ac:dyDescent="0.3">
      <c r="B38" t="s">
        <v>21</v>
      </c>
      <c r="C38" s="26"/>
      <c r="D38" s="26"/>
      <c r="E38" s="27"/>
      <c r="F38" s="37"/>
      <c r="G38" s="37"/>
      <c r="H38" s="37"/>
      <c r="I38" s="37"/>
      <c r="J38" s="37"/>
      <c r="K38" s="37"/>
      <c r="L38" s="37"/>
      <c r="M38" s="37"/>
      <c r="N38" s="37"/>
      <c r="O38" s="37"/>
      <c r="P38" s="37"/>
      <c r="Q38" s="37"/>
      <c r="R38" s="32">
        <f t="shared" si="7"/>
        <v>0</v>
      </c>
    </row>
    <row r="39" spans="2:18" x14ac:dyDescent="0.3">
      <c r="B39" t="s">
        <v>22</v>
      </c>
      <c r="C39" s="26">
        <v>4</v>
      </c>
      <c r="D39" s="26">
        <v>25000</v>
      </c>
      <c r="E39" s="27">
        <v>1.5</v>
      </c>
      <c r="F39" s="37">
        <f>$C$39*$D$39*$E$39</f>
        <v>150000</v>
      </c>
      <c r="G39" s="37">
        <f t="shared" ref="G39:Q39" si="8">$C$39*$D$39*$E$39</f>
        <v>150000</v>
      </c>
      <c r="H39" s="37">
        <f t="shared" si="8"/>
        <v>150000</v>
      </c>
      <c r="I39" s="37">
        <f t="shared" si="8"/>
        <v>150000</v>
      </c>
      <c r="J39" s="37">
        <f t="shared" si="8"/>
        <v>150000</v>
      </c>
      <c r="K39" s="37">
        <f t="shared" si="8"/>
        <v>150000</v>
      </c>
      <c r="L39" s="37">
        <f t="shared" si="8"/>
        <v>150000</v>
      </c>
      <c r="M39" s="37">
        <f t="shared" si="8"/>
        <v>150000</v>
      </c>
      <c r="N39" s="37">
        <f t="shared" si="8"/>
        <v>150000</v>
      </c>
      <c r="O39" s="37">
        <f t="shared" si="8"/>
        <v>150000</v>
      </c>
      <c r="P39" s="37">
        <f t="shared" si="8"/>
        <v>150000</v>
      </c>
      <c r="Q39" s="37">
        <f t="shared" si="8"/>
        <v>150000</v>
      </c>
      <c r="R39" s="32">
        <f t="shared" si="7"/>
        <v>1800000</v>
      </c>
    </row>
    <row r="40" spans="2:18" x14ac:dyDescent="0.3">
      <c r="B40" t="s">
        <v>23</v>
      </c>
      <c r="C40" s="26"/>
      <c r="D40" s="26"/>
      <c r="E40" s="27"/>
      <c r="F40" s="37"/>
      <c r="G40" s="37"/>
      <c r="H40" s="37"/>
      <c r="I40" s="37"/>
      <c r="J40" s="37"/>
      <c r="K40" s="37"/>
      <c r="L40" s="37"/>
      <c r="M40" s="37"/>
      <c r="N40" s="37"/>
      <c r="O40" s="37"/>
      <c r="P40" s="37"/>
      <c r="Q40" s="37"/>
      <c r="R40" s="32">
        <f t="shared" si="7"/>
        <v>0</v>
      </c>
    </row>
    <row r="41" spans="2:18" x14ac:dyDescent="0.3">
      <c r="B41" t="s">
        <v>23</v>
      </c>
      <c r="C41" s="26"/>
      <c r="D41" s="26"/>
      <c r="E41" s="27"/>
      <c r="F41" s="37"/>
      <c r="G41" s="37"/>
      <c r="H41" s="37"/>
      <c r="I41" s="37"/>
      <c r="J41" s="37"/>
      <c r="K41" s="37"/>
      <c r="L41" s="37"/>
      <c r="M41" s="37"/>
      <c r="N41" s="37"/>
      <c r="O41" s="37"/>
      <c r="P41" s="37"/>
      <c r="Q41" s="37"/>
      <c r="R41" s="32">
        <f t="shared" si="7"/>
        <v>0</v>
      </c>
    </row>
    <row r="42" spans="2:18" x14ac:dyDescent="0.3">
      <c r="B42" t="s">
        <v>23</v>
      </c>
      <c r="C42" s="26"/>
      <c r="D42" s="26"/>
      <c r="E42" s="27"/>
      <c r="F42" s="37"/>
      <c r="G42" s="37"/>
      <c r="H42" s="37"/>
      <c r="I42" s="37"/>
      <c r="J42" s="37"/>
      <c r="K42" s="37"/>
      <c r="L42" s="37"/>
      <c r="M42" s="37"/>
      <c r="N42" s="37"/>
      <c r="O42" s="37"/>
      <c r="P42" s="37"/>
      <c r="Q42" s="37"/>
      <c r="R42" s="32">
        <f t="shared" si="7"/>
        <v>0</v>
      </c>
    </row>
    <row r="43" spans="2:18" x14ac:dyDescent="0.3">
      <c r="B43" t="s">
        <v>24</v>
      </c>
      <c r="C43" s="26"/>
      <c r="D43" s="26"/>
      <c r="E43" s="27"/>
      <c r="F43" s="37"/>
      <c r="G43" s="37"/>
      <c r="H43" s="37"/>
      <c r="I43" s="37"/>
      <c r="J43" s="37"/>
      <c r="K43" s="37"/>
      <c r="L43" s="37"/>
      <c r="M43" s="37"/>
      <c r="N43" s="37"/>
      <c r="O43" s="37"/>
      <c r="P43" s="37"/>
      <c r="Q43" s="37"/>
      <c r="R43" s="32">
        <f t="shared" si="7"/>
        <v>0</v>
      </c>
    </row>
    <row r="44" spans="2:18" x14ac:dyDescent="0.3">
      <c r="B44" t="s">
        <v>24</v>
      </c>
      <c r="C44" s="26"/>
      <c r="D44" s="26"/>
      <c r="E44" s="27"/>
      <c r="F44" s="37"/>
      <c r="G44" s="37"/>
      <c r="H44" s="37"/>
      <c r="I44" s="37"/>
      <c r="J44" s="37"/>
      <c r="K44" s="37"/>
      <c r="L44" s="37"/>
      <c r="M44" s="37"/>
      <c r="N44" s="37"/>
      <c r="O44" s="37"/>
      <c r="P44" s="37"/>
      <c r="Q44" s="37"/>
      <c r="R44" s="32">
        <f t="shared" si="7"/>
        <v>0</v>
      </c>
    </row>
    <row r="45" spans="2:18" ht="10.5" thickBot="1" x14ac:dyDescent="0.35">
      <c r="B45" s="7" t="s">
        <v>99</v>
      </c>
      <c r="C45" s="22"/>
      <c r="D45" s="22"/>
      <c r="E45" s="23"/>
      <c r="F45" s="28">
        <f t="shared" ref="F45:Q45" si="9">SUM(F20:F44)</f>
        <v>150000</v>
      </c>
      <c r="G45" s="28">
        <f t="shared" si="9"/>
        <v>150000</v>
      </c>
      <c r="H45" s="28">
        <f t="shared" si="9"/>
        <v>150000</v>
      </c>
      <c r="I45" s="28">
        <f t="shared" si="9"/>
        <v>150000</v>
      </c>
      <c r="J45" s="28">
        <f t="shared" si="9"/>
        <v>150000</v>
      </c>
      <c r="K45" s="28">
        <f t="shared" si="9"/>
        <v>150000</v>
      </c>
      <c r="L45" s="28">
        <f t="shared" si="9"/>
        <v>150000</v>
      </c>
      <c r="M45" s="28">
        <f t="shared" si="9"/>
        <v>150000</v>
      </c>
      <c r="N45" s="28">
        <f t="shared" si="9"/>
        <v>190000</v>
      </c>
      <c r="O45" s="28">
        <f t="shared" si="9"/>
        <v>150000</v>
      </c>
      <c r="P45" s="28">
        <f t="shared" si="9"/>
        <v>150000</v>
      </c>
      <c r="Q45" s="28">
        <f t="shared" si="9"/>
        <v>150000</v>
      </c>
      <c r="R45" s="32">
        <f t="shared" si="7"/>
        <v>1840000</v>
      </c>
    </row>
    <row r="46" spans="2:18" ht="10.5" thickTop="1" x14ac:dyDescent="0.3">
      <c r="C46" s="22"/>
      <c r="D46" s="22"/>
      <c r="E46" s="23"/>
      <c r="F46" s="2"/>
      <c r="G46" s="2"/>
      <c r="H46" s="2"/>
      <c r="I46" s="2"/>
      <c r="J46" s="2"/>
      <c r="K46" s="2"/>
      <c r="L46" s="2"/>
      <c r="M46" s="2"/>
      <c r="N46" s="2"/>
      <c r="O46" s="2"/>
      <c r="P46" s="2"/>
      <c r="Q46" s="2"/>
      <c r="R46" s="2"/>
    </row>
    <row r="47" spans="2:18" x14ac:dyDescent="0.3">
      <c r="B47" s="7" t="s">
        <v>100</v>
      </c>
      <c r="C47" s="22"/>
      <c r="D47" s="22"/>
      <c r="E47" s="23"/>
      <c r="F47" s="2"/>
      <c r="G47" s="2"/>
      <c r="H47" s="2"/>
      <c r="I47" s="2"/>
      <c r="J47" s="2"/>
      <c r="K47" s="2"/>
      <c r="L47" s="2"/>
      <c r="M47" s="2"/>
      <c r="N47" s="2"/>
      <c r="O47" s="2"/>
      <c r="P47" s="2"/>
      <c r="Q47" s="2"/>
      <c r="R47" s="2"/>
    </row>
    <row r="48" spans="2:18" x14ac:dyDescent="0.3">
      <c r="B48" t="s">
        <v>25</v>
      </c>
      <c r="C48" s="29"/>
      <c r="D48" s="29"/>
      <c r="E48" s="30"/>
      <c r="F48" s="38"/>
      <c r="G48" s="38"/>
      <c r="H48" s="38"/>
      <c r="I48" s="38"/>
      <c r="J48" s="38"/>
      <c r="K48" s="38"/>
      <c r="L48" s="38"/>
      <c r="M48" s="38"/>
      <c r="N48" s="38"/>
      <c r="O48" s="38"/>
      <c r="P48" s="38"/>
      <c r="Q48" s="38"/>
      <c r="R48" s="32">
        <f t="shared" ref="R48:R54" si="10">SUM(F48:Q48)</f>
        <v>0</v>
      </c>
    </row>
    <row r="49" spans="2:18" x14ac:dyDescent="0.3">
      <c r="B49" t="s">
        <v>26</v>
      </c>
      <c r="C49" s="29"/>
      <c r="D49" s="29"/>
      <c r="E49" s="30"/>
      <c r="F49" s="38"/>
      <c r="G49" s="38"/>
      <c r="H49" s="38"/>
      <c r="I49" s="38"/>
      <c r="J49" s="38"/>
      <c r="K49" s="38"/>
      <c r="L49" s="38"/>
      <c r="M49" s="38"/>
      <c r="N49" s="38"/>
      <c r="O49" s="38"/>
      <c r="P49" s="38"/>
      <c r="Q49" s="38"/>
      <c r="R49" s="32">
        <f t="shared" si="10"/>
        <v>0</v>
      </c>
    </row>
    <row r="50" spans="2:18" x14ac:dyDescent="0.3">
      <c r="B50" t="s">
        <v>27</v>
      </c>
      <c r="C50" s="29"/>
      <c r="D50" s="29"/>
      <c r="E50" s="30"/>
      <c r="F50" s="38"/>
      <c r="G50" s="38"/>
      <c r="H50" s="38"/>
      <c r="I50" s="38"/>
      <c r="J50" s="38"/>
      <c r="K50" s="38"/>
      <c r="L50" s="38"/>
      <c r="M50" s="38"/>
      <c r="N50" s="38"/>
      <c r="O50" s="38"/>
      <c r="P50" s="38"/>
      <c r="Q50" s="38"/>
      <c r="R50" s="32">
        <f t="shared" si="10"/>
        <v>0</v>
      </c>
    </row>
    <row r="51" spans="2:18" x14ac:dyDescent="0.3">
      <c r="B51" t="s">
        <v>28</v>
      </c>
      <c r="C51" s="29"/>
      <c r="D51" s="29"/>
      <c r="E51" s="30"/>
      <c r="F51" s="38"/>
      <c r="G51" s="38"/>
      <c r="H51" s="38"/>
      <c r="I51" s="38"/>
      <c r="J51" s="38"/>
      <c r="K51" s="38"/>
      <c r="L51" s="38"/>
      <c r="M51" s="38"/>
      <c r="N51" s="38"/>
      <c r="O51" s="38"/>
      <c r="P51" s="38"/>
      <c r="Q51" s="38"/>
      <c r="R51" s="32">
        <f t="shared" si="10"/>
        <v>0</v>
      </c>
    </row>
    <row r="52" spans="2:18" x14ac:dyDescent="0.3">
      <c r="B52" t="s">
        <v>29</v>
      </c>
      <c r="C52" s="29"/>
      <c r="D52" s="29"/>
      <c r="E52" s="30"/>
      <c r="F52" s="38"/>
      <c r="G52" s="38"/>
      <c r="H52" s="38"/>
      <c r="I52" s="38"/>
      <c r="J52" s="38"/>
      <c r="K52" s="38"/>
      <c r="L52" s="38"/>
      <c r="M52" s="38"/>
      <c r="N52" s="38"/>
      <c r="O52" s="38"/>
      <c r="P52" s="38"/>
      <c r="Q52" s="38"/>
      <c r="R52" s="32">
        <f t="shared" si="10"/>
        <v>0</v>
      </c>
    </row>
    <row r="53" spans="2:18" x14ac:dyDescent="0.3">
      <c r="B53" t="s">
        <v>101</v>
      </c>
      <c r="C53" s="29"/>
      <c r="D53" s="29"/>
      <c r="E53" s="30"/>
      <c r="F53" s="39"/>
      <c r="G53" s="39"/>
      <c r="H53" s="39"/>
      <c r="I53" s="39"/>
      <c r="J53" s="39"/>
      <c r="K53" s="39"/>
      <c r="L53" s="39"/>
      <c r="M53" s="39"/>
      <c r="N53" s="39"/>
      <c r="O53" s="39"/>
      <c r="P53" s="39"/>
      <c r="Q53" s="39"/>
      <c r="R53" s="32">
        <f t="shared" si="10"/>
        <v>0</v>
      </c>
    </row>
    <row r="54" spans="2:18" ht="10.5" thickBot="1" x14ac:dyDescent="0.35">
      <c r="B54" s="7" t="s">
        <v>102</v>
      </c>
      <c r="C54" s="22"/>
      <c r="D54" s="22"/>
      <c r="E54" s="23"/>
      <c r="F54" s="40">
        <f>SUM(F48:F53)</f>
        <v>0</v>
      </c>
      <c r="G54" s="40">
        <f t="shared" ref="G54:Q54" si="11">SUM(G48:G53)</f>
        <v>0</v>
      </c>
      <c r="H54" s="40">
        <f t="shared" si="11"/>
        <v>0</v>
      </c>
      <c r="I54" s="40">
        <f t="shared" si="11"/>
        <v>0</v>
      </c>
      <c r="J54" s="40">
        <f t="shared" si="11"/>
        <v>0</v>
      </c>
      <c r="K54" s="40">
        <f t="shared" si="11"/>
        <v>0</v>
      </c>
      <c r="L54" s="40">
        <f t="shared" si="11"/>
        <v>0</v>
      </c>
      <c r="M54" s="40">
        <f t="shared" si="11"/>
        <v>0</v>
      </c>
      <c r="N54" s="40">
        <f t="shared" si="11"/>
        <v>0</v>
      </c>
      <c r="O54" s="40">
        <f t="shared" si="11"/>
        <v>0</v>
      </c>
      <c r="P54" s="40">
        <f t="shared" si="11"/>
        <v>0</v>
      </c>
      <c r="Q54" s="40">
        <f t="shared" si="11"/>
        <v>0</v>
      </c>
      <c r="R54" s="32">
        <f t="shared" si="10"/>
        <v>0</v>
      </c>
    </row>
    <row r="55" spans="2:18" ht="10.5" thickTop="1" x14ac:dyDescent="0.3">
      <c r="C55" s="22"/>
      <c r="D55" s="22"/>
      <c r="E55" s="23"/>
    </row>
    <row r="57" spans="2:18" x14ac:dyDescent="0.3">
      <c r="C57" s="22"/>
      <c r="D57" s="22"/>
      <c r="E57" s="23"/>
    </row>
  </sheetData>
  <phoneticPr fontId="0" type="noConversion"/>
  <dataValidations disablePrompts="1" count="1">
    <dataValidation allowBlank="1" showInputMessage="1" prompt="Likvida medel beräknas automatiskt för den här månaden i cellen nedan" sqref="F11:Q11" xr:uid="{3FADEB40-79CB-4603-B727-228E5ED8FB0E}"/>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1c2eb7a32e66fb6e4260f3771546a5e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04e1f6479c48b08974ba73b5ca973489"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3D64DB-3A2E-4E7A-AABA-D3030C824D30}">
  <ds:schemaRefs>
    <ds:schemaRef ds:uri="http://schemas.microsoft.com/sharepoint/v3/contenttype/forms"/>
  </ds:schemaRefs>
</ds:datastoreItem>
</file>

<file path=customXml/itemProps2.xml><?xml version="1.0" encoding="utf-8"?>
<ds:datastoreItem xmlns:ds="http://schemas.openxmlformats.org/officeDocument/2006/customXml" ds:itemID="{A72E6D7E-13F1-464C-9225-372C9DE461E2}">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8C51595D-F41B-4D93-B579-8EF94377CE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Diagram</vt:lpstr>
      </vt:variant>
      <vt:variant>
        <vt:i4>1</vt:i4>
      </vt:variant>
    </vt:vector>
  </HeadingPairs>
  <TitlesOfParts>
    <vt:vector size="4" baseType="lpstr">
      <vt:lpstr>INSTRUKTIONER</vt:lpstr>
      <vt:lpstr>Försäljning</vt:lpstr>
      <vt:lpstr>Kassaflöde</vt:lpstr>
      <vt:lpstr>KassaflödesDiagram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2019-03-04T05:37:55Z</dcterms:created>
  <dcterms:modified xsi:type="dcterms:W3CDTF">2019-11-26T09:15:57Z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