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codeName="ThisWorkbook" autoCompressPictures="0"/>
  <bookViews>
    <workbookView xWindow="160" yWindow="0" windowWidth="25600" windowHeight="15480"/>
  </bookViews>
  <sheets>
    <sheet name="Blad1" sheetId="1" r:id="rId1"/>
    <sheet name="Blad2" sheetId="2" r:id="rId2"/>
    <sheet name="Blad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D20" i="1"/>
  <c r="C21" i="1"/>
  <c r="F2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H20" i="1"/>
  <c r="I20" i="1"/>
  <c r="J20" i="1"/>
  <c r="K20" i="1"/>
  <c r="L20" i="1"/>
  <c r="M20" i="1"/>
  <c r="A21" i="1"/>
  <c r="E21" i="1"/>
  <c r="D21" i="1"/>
  <c r="C22" i="1"/>
  <c r="F21" i="1"/>
  <c r="G21" i="1"/>
  <c r="H21" i="1"/>
  <c r="I21" i="1"/>
  <c r="J21" i="1"/>
  <c r="K21" i="1"/>
  <c r="L21" i="1"/>
  <c r="M21" i="1"/>
  <c r="A22" i="1"/>
  <c r="E22" i="1"/>
  <c r="D22" i="1"/>
  <c r="C23" i="1"/>
  <c r="F22" i="1"/>
  <c r="G22" i="1"/>
  <c r="H22" i="1"/>
  <c r="I22" i="1"/>
  <c r="J22" i="1"/>
  <c r="K22" i="1"/>
  <c r="L22" i="1"/>
  <c r="M22" i="1"/>
  <c r="A23" i="1"/>
  <c r="E23" i="1"/>
  <c r="D23" i="1"/>
  <c r="C24" i="1"/>
  <c r="F23" i="1"/>
  <c r="G23" i="1"/>
  <c r="H23" i="1"/>
  <c r="I23" i="1"/>
  <c r="J23" i="1"/>
  <c r="K23" i="1"/>
  <c r="L23" i="1"/>
  <c r="M23" i="1"/>
  <c r="A24" i="1"/>
  <c r="E24" i="1"/>
  <c r="D24" i="1"/>
  <c r="C25" i="1"/>
  <c r="F24" i="1"/>
  <c r="G24" i="1"/>
  <c r="H24" i="1"/>
  <c r="I24" i="1"/>
  <c r="J24" i="1"/>
  <c r="K24" i="1"/>
  <c r="L24" i="1"/>
  <c r="M24" i="1"/>
  <c r="C26" i="1"/>
  <c r="E25" i="1"/>
  <c r="E26" i="1"/>
  <c r="T24" i="1"/>
  <c r="A25" i="1"/>
  <c r="D25" i="1"/>
  <c r="F25" i="1"/>
  <c r="G25" i="1"/>
  <c r="H25" i="1"/>
  <c r="I25" i="1"/>
  <c r="J25" i="1"/>
  <c r="K25" i="1"/>
  <c r="L25" i="1"/>
  <c r="M25" i="1"/>
  <c r="A26" i="1"/>
  <c r="D26" i="1"/>
  <c r="F26" i="1"/>
  <c r="C2" i="1"/>
  <c r="D2" i="1"/>
  <c r="I2" i="1"/>
  <c r="J2" i="1"/>
  <c r="K2" i="1"/>
  <c r="L2" i="1"/>
  <c r="M2" i="1"/>
  <c r="D3" i="1"/>
  <c r="F3" i="1"/>
  <c r="H3" i="1"/>
  <c r="I3" i="1"/>
  <c r="J3" i="1"/>
  <c r="K3" i="1"/>
  <c r="L3" i="1"/>
  <c r="M3" i="1"/>
  <c r="D4" i="1"/>
  <c r="F4" i="1"/>
  <c r="H4" i="1"/>
  <c r="I4" i="1"/>
  <c r="J4" i="1"/>
  <c r="K4" i="1"/>
  <c r="L4" i="1"/>
  <c r="M4" i="1"/>
  <c r="D5" i="1"/>
  <c r="F5" i="1"/>
  <c r="H5" i="1"/>
  <c r="I5" i="1"/>
  <c r="J5" i="1"/>
  <c r="K5" i="1"/>
  <c r="L5" i="1"/>
  <c r="M5" i="1"/>
  <c r="D6" i="1"/>
  <c r="F6" i="1"/>
  <c r="H6" i="1"/>
  <c r="I6" i="1"/>
  <c r="J6" i="1"/>
  <c r="K6" i="1"/>
  <c r="L6" i="1"/>
  <c r="M6" i="1"/>
  <c r="D7" i="1"/>
  <c r="F7" i="1"/>
  <c r="H7" i="1"/>
  <c r="I7" i="1"/>
  <c r="J7" i="1"/>
  <c r="K7" i="1"/>
  <c r="L7" i="1"/>
  <c r="M7" i="1"/>
  <c r="D8" i="1"/>
  <c r="I8" i="1"/>
  <c r="F8" i="1"/>
  <c r="H8" i="1"/>
  <c r="J8" i="1"/>
  <c r="K8" i="1"/>
  <c r="L8" i="1"/>
  <c r="M8" i="1"/>
  <c r="D9" i="1"/>
  <c r="I9" i="1"/>
  <c r="F9" i="1"/>
  <c r="H9" i="1"/>
  <c r="J9" i="1"/>
  <c r="K9" i="1"/>
  <c r="L9" i="1"/>
  <c r="M9" i="1"/>
  <c r="D10" i="1"/>
  <c r="I10" i="1"/>
  <c r="F10" i="1"/>
  <c r="H10" i="1"/>
  <c r="J10" i="1"/>
  <c r="K10" i="1"/>
  <c r="L10" i="1"/>
  <c r="M10" i="1"/>
  <c r="D11" i="1"/>
  <c r="I11" i="1"/>
  <c r="F11" i="1"/>
  <c r="H11" i="1"/>
  <c r="J11" i="1"/>
  <c r="K11" i="1"/>
  <c r="L11" i="1"/>
  <c r="M11" i="1"/>
  <c r="D12" i="1"/>
  <c r="I12" i="1"/>
  <c r="F12" i="1"/>
  <c r="H12" i="1"/>
  <c r="J12" i="1"/>
  <c r="K12" i="1"/>
  <c r="L12" i="1"/>
  <c r="M12" i="1"/>
  <c r="D13" i="1"/>
  <c r="I13" i="1"/>
  <c r="F13" i="1"/>
  <c r="H13" i="1"/>
  <c r="J13" i="1"/>
  <c r="K13" i="1"/>
  <c r="L13" i="1"/>
  <c r="M13" i="1"/>
  <c r="D14" i="1"/>
  <c r="I14" i="1"/>
  <c r="F14" i="1"/>
  <c r="H14" i="1"/>
  <c r="J14" i="1"/>
  <c r="K14" i="1"/>
  <c r="L14" i="1"/>
  <c r="M14" i="1"/>
  <c r="D15" i="1"/>
  <c r="I15" i="1"/>
  <c r="F15" i="1"/>
  <c r="H15" i="1"/>
  <c r="J15" i="1"/>
  <c r="K15" i="1"/>
  <c r="L15" i="1"/>
  <c r="M15" i="1"/>
  <c r="D16" i="1"/>
  <c r="I16" i="1"/>
  <c r="F16" i="1"/>
  <c r="H16" i="1"/>
  <c r="J16" i="1"/>
  <c r="K16" i="1"/>
  <c r="L16" i="1"/>
  <c r="M16" i="1"/>
  <c r="D17" i="1"/>
  <c r="I17" i="1"/>
  <c r="F17" i="1"/>
  <c r="H17" i="1"/>
  <c r="J17" i="1"/>
  <c r="K17" i="1"/>
  <c r="L17" i="1"/>
  <c r="M17" i="1"/>
  <c r="D18" i="1"/>
  <c r="I18" i="1"/>
  <c r="F18" i="1"/>
  <c r="H18" i="1"/>
  <c r="J18" i="1"/>
  <c r="K18" i="1"/>
  <c r="L18" i="1"/>
  <c r="M18" i="1"/>
  <c r="D19" i="1"/>
  <c r="I19" i="1"/>
  <c r="F19" i="1"/>
  <c r="H19" i="1"/>
  <c r="J19" i="1"/>
  <c r="K19" i="1"/>
  <c r="L19" i="1"/>
  <c r="M19" i="1"/>
  <c r="T19" i="1"/>
  <c r="T18" i="1"/>
</calcChain>
</file>

<file path=xl/sharedStrings.xml><?xml version="1.0" encoding="utf-8"?>
<sst xmlns="http://schemas.openxmlformats.org/spreadsheetml/2006/main" count="18" uniqueCount="18">
  <si>
    <t>Remsans punkt nummer</t>
  </si>
  <si>
    <t>avstånd från föregående punkt [mm]</t>
  </si>
  <si>
    <t>tid [s]</t>
  </si>
  <si>
    <t>sammanlagda sträckor [m]</t>
  </si>
  <si>
    <t>v = Δs/Δt  = Δs / 0,04</t>
  </si>
  <si>
    <t>Δs, avstånd mellan kringliggade punkter  [m]</t>
  </si>
  <si>
    <t>avstånd från föregående punkt [m]</t>
  </si>
  <si>
    <t>a=Δv/Δt</t>
  </si>
  <si>
    <t>hela  kurvan</t>
  </si>
  <si>
    <t>början på kurvan</t>
  </si>
  <si>
    <t>a=2s/t2</t>
  </si>
  <si>
    <t>h</t>
  </si>
  <si>
    <t>Ep</t>
  </si>
  <si>
    <t>Ek</t>
  </si>
  <si>
    <t>Etot</t>
  </si>
  <si>
    <t xml:space="preserve"> </t>
  </si>
  <si>
    <t>Förluster (värme)</t>
  </si>
  <si>
    <t>Ek+Ep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</si>
</sst>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st-diagram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6155293088364"/>
          <c:y val="0.208692403032954"/>
          <c:w val="0.649636482939632"/>
          <c:h val="0.59104512977544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Blad1!$G$1</c:f>
              <c:strCache>
                <c:ptCount val="1"/>
                <c:pt idx="0">
                  <c:v>tid [s]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pPr>
              <a:solidFill>
                <a:srgbClr val="C0504D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xVal>
            <c:numRef>
              <c:f>Blad1!$G$2:$G$26</c:f>
              <c:numCache>
                <c:formatCode>General</c:formatCode>
                <c:ptCount val="25"/>
                <c:pt idx="0">
                  <c:v>0.0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</c:numCache>
            </c:numRef>
          </c:xVal>
          <c:yVal>
            <c:numRef>
              <c:f>Blad1!$E$2:$E$26</c:f>
              <c:numCache>
                <c:formatCode>General</c:formatCode>
                <c:ptCount val="25"/>
                <c:pt idx="0">
                  <c:v>0.0</c:v>
                </c:pt>
                <c:pt idx="1">
                  <c:v>0.002</c:v>
                </c:pt>
                <c:pt idx="2">
                  <c:v>0.007</c:v>
                </c:pt>
                <c:pt idx="3">
                  <c:v>0.015</c:v>
                </c:pt>
                <c:pt idx="4">
                  <c:v>0.027</c:v>
                </c:pt>
                <c:pt idx="5">
                  <c:v>0.042</c:v>
                </c:pt>
                <c:pt idx="6">
                  <c:v>0.061</c:v>
                </c:pt>
                <c:pt idx="7">
                  <c:v>0.084</c:v>
                </c:pt>
                <c:pt idx="8">
                  <c:v>0.11</c:v>
                </c:pt>
                <c:pt idx="9">
                  <c:v>0.141</c:v>
                </c:pt>
                <c:pt idx="10">
                  <c:v>0.176</c:v>
                </c:pt>
                <c:pt idx="11">
                  <c:v>0.215</c:v>
                </c:pt>
                <c:pt idx="12">
                  <c:v>0.257</c:v>
                </c:pt>
                <c:pt idx="13">
                  <c:v>0.303</c:v>
                </c:pt>
                <c:pt idx="14">
                  <c:v>0.353</c:v>
                </c:pt>
                <c:pt idx="15">
                  <c:v>0.405</c:v>
                </c:pt>
                <c:pt idx="16">
                  <c:v>0.46</c:v>
                </c:pt>
                <c:pt idx="17">
                  <c:v>0.519</c:v>
                </c:pt>
                <c:pt idx="18">
                  <c:v>0.581</c:v>
                </c:pt>
                <c:pt idx="19">
                  <c:v>0.647</c:v>
                </c:pt>
                <c:pt idx="20">
                  <c:v>0.714</c:v>
                </c:pt>
                <c:pt idx="21">
                  <c:v>0.785</c:v>
                </c:pt>
                <c:pt idx="22">
                  <c:v>0.86</c:v>
                </c:pt>
                <c:pt idx="23">
                  <c:v>0.938</c:v>
                </c:pt>
                <c:pt idx="24">
                  <c:v>1.02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6491880"/>
        <c:axId val="2113200152"/>
      </c:scatterChart>
      <c:valAx>
        <c:axId val="2106491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tid [s]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113200152"/>
        <c:crosses val="autoZero"/>
        <c:crossBetween val="midCat"/>
      </c:valAx>
      <c:valAx>
        <c:axId val="211320015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Sammanlagd träcka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210649188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41311013705151"/>
          <c:y val="0.512316046701059"/>
          <c:w val="0.133501259445844"/>
          <c:h val="0.088669950738916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Blad1!$I$1</c:f>
              <c:strCache>
                <c:ptCount val="1"/>
                <c:pt idx="0">
                  <c:v>Ep</c:v>
                </c:pt>
              </c:strCache>
            </c:strRef>
          </c:tx>
          <c:xVal>
            <c:numRef>
              <c:f>Blad1!$G$2:$G$38</c:f>
              <c:numCache>
                <c:formatCode>General</c:formatCode>
                <c:ptCount val="37"/>
                <c:pt idx="0">
                  <c:v>0.0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</c:numCache>
            </c:numRef>
          </c:xVal>
          <c:yVal>
            <c:numRef>
              <c:f>Blad1!$I$2:$I$38</c:f>
              <c:numCache>
                <c:formatCode>General</c:formatCode>
                <c:ptCount val="37"/>
                <c:pt idx="0">
                  <c:v>2.403936</c:v>
                </c:pt>
                <c:pt idx="1">
                  <c:v>2.3992224</c:v>
                </c:pt>
                <c:pt idx="2">
                  <c:v>2.3874384</c:v>
                </c:pt>
                <c:pt idx="3">
                  <c:v>2.368584</c:v>
                </c:pt>
                <c:pt idx="4">
                  <c:v>2.3403024</c:v>
                </c:pt>
                <c:pt idx="5">
                  <c:v>2.3049504</c:v>
                </c:pt>
                <c:pt idx="6">
                  <c:v>2.2601712</c:v>
                </c:pt>
                <c:pt idx="7">
                  <c:v>2.2059648</c:v>
                </c:pt>
                <c:pt idx="8">
                  <c:v>2.144688</c:v>
                </c:pt>
                <c:pt idx="9">
                  <c:v>2.0716272</c:v>
                </c:pt>
                <c:pt idx="10">
                  <c:v>1.9891392</c:v>
                </c:pt>
                <c:pt idx="11">
                  <c:v>1.897224</c:v>
                </c:pt>
                <c:pt idx="12">
                  <c:v>1.7982384</c:v>
                </c:pt>
                <c:pt idx="13">
                  <c:v>1.6898256</c:v>
                </c:pt>
                <c:pt idx="14">
                  <c:v>1.5719856</c:v>
                </c:pt>
                <c:pt idx="15">
                  <c:v>1.449432</c:v>
                </c:pt>
                <c:pt idx="16">
                  <c:v>1.319808</c:v>
                </c:pt>
                <c:pt idx="17">
                  <c:v>1.1807568</c:v>
                </c:pt>
                <c:pt idx="18">
                  <c:v>1.0346352</c:v>
                </c:pt>
                <c:pt idx="19">
                  <c:v>0.8790864</c:v>
                </c:pt>
                <c:pt idx="20">
                  <c:v>0.7211808</c:v>
                </c:pt>
                <c:pt idx="21">
                  <c:v>0.553848</c:v>
                </c:pt>
                <c:pt idx="22">
                  <c:v>0.377088</c:v>
                </c:pt>
                <c:pt idx="23">
                  <c:v>0.1932576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Blad1!$J$1</c:f>
              <c:strCache>
                <c:ptCount val="1"/>
                <c:pt idx="0">
                  <c:v>Ek</c:v>
                </c:pt>
              </c:strCache>
            </c:strRef>
          </c:tx>
          <c:xVal>
            <c:numRef>
              <c:f>Blad1!$G$2:$G$38</c:f>
              <c:numCache>
                <c:formatCode>General</c:formatCode>
                <c:ptCount val="37"/>
                <c:pt idx="0">
                  <c:v>0.0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</c:numCache>
            </c:numRef>
          </c:xVal>
          <c:yVal>
            <c:numRef>
              <c:f>Blad1!$J$2:$J$38</c:f>
              <c:numCache>
                <c:formatCode>General</c:formatCode>
                <c:ptCount val="37"/>
                <c:pt idx="0">
                  <c:v>0.0</c:v>
                </c:pt>
                <c:pt idx="1">
                  <c:v>0.003675</c:v>
                </c:pt>
                <c:pt idx="2">
                  <c:v>0.012675</c:v>
                </c:pt>
                <c:pt idx="3">
                  <c:v>0.03</c:v>
                </c:pt>
                <c:pt idx="4">
                  <c:v>0.054675</c:v>
                </c:pt>
                <c:pt idx="5">
                  <c:v>0.0867</c:v>
                </c:pt>
                <c:pt idx="6">
                  <c:v>0.1323</c:v>
                </c:pt>
                <c:pt idx="7">
                  <c:v>0.180075</c:v>
                </c:pt>
                <c:pt idx="8">
                  <c:v>0.243675</c:v>
                </c:pt>
                <c:pt idx="9">
                  <c:v>0.3267</c:v>
                </c:pt>
                <c:pt idx="10">
                  <c:v>0.4107</c:v>
                </c:pt>
                <c:pt idx="11">
                  <c:v>0.492075</c:v>
                </c:pt>
                <c:pt idx="12">
                  <c:v>0.5808</c:v>
                </c:pt>
                <c:pt idx="13">
                  <c:v>0.6912</c:v>
                </c:pt>
                <c:pt idx="14">
                  <c:v>0.7803</c:v>
                </c:pt>
                <c:pt idx="15">
                  <c:v>0.858675</c:v>
                </c:pt>
                <c:pt idx="16">
                  <c:v>0.9747</c:v>
                </c:pt>
                <c:pt idx="17">
                  <c:v>1.098075</c:v>
                </c:pt>
                <c:pt idx="18">
                  <c:v>1.2288</c:v>
                </c:pt>
                <c:pt idx="19">
                  <c:v>1.326675</c:v>
                </c:pt>
                <c:pt idx="20">
                  <c:v>1.4283</c:v>
                </c:pt>
                <c:pt idx="21">
                  <c:v>1.5987</c:v>
                </c:pt>
                <c:pt idx="22">
                  <c:v>1.755675</c:v>
                </c:pt>
                <c:pt idx="23">
                  <c:v>1.92</c:v>
                </c:pt>
                <c:pt idx="24">
                  <c:v>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Blad1!$L$1</c:f>
              <c:strCache>
                <c:ptCount val="1"/>
                <c:pt idx="0">
                  <c:v>Förluster (värme)</c:v>
                </c:pt>
              </c:strCache>
            </c:strRef>
          </c:tx>
          <c:xVal>
            <c:numRef>
              <c:f>Blad1!$G$2:$G$38</c:f>
              <c:numCache>
                <c:formatCode>General</c:formatCode>
                <c:ptCount val="37"/>
                <c:pt idx="0">
                  <c:v>0.0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</c:numCache>
            </c:numRef>
          </c:xVal>
          <c:yVal>
            <c:numRef>
              <c:f>Blad1!$L$2:$L$38</c:f>
              <c:numCache>
                <c:formatCode>General</c:formatCode>
                <c:ptCount val="37"/>
                <c:pt idx="0">
                  <c:v>-0.00393599999999994</c:v>
                </c:pt>
                <c:pt idx="1">
                  <c:v>-0.00289739999999972</c:v>
                </c:pt>
                <c:pt idx="2">
                  <c:v>-0.000113400000000485</c:v>
                </c:pt>
                <c:pt idx="3">
                  <c:v>0.00141599999999986</c:v>
                </c:pt>
                <c:pt idx="4">
                  <c:v>0.00502260000000021</c:v>
                </c:pt>
                <c:pt idx="5">
                  <c:v>0.00834960000000029</c:v>
                </c:pt>
                <c:pt idx="6">
                  <c:v>0.00752880000000022</c:v>
                </c:pt>
                <c:pt idx="7">
                  <c:v>0.0139602000000001</c:v>
                </c:pt>
                <c:pt idx="8">
                  <c:v>0.0116369999999999</c:v>
                </c:pt>
                <c:pt idx="9">
                  <c:v>0.0016727999999997</c:v>
                </c:pt>
                <c:pt idx="10">
                  <c:v>0.000160799999999739</c:v>
                </c:pt>
                <c:pt idx="11">
                  <c:v>0.0107010000000001</c:v>
                </c:pt>
                <c:pt idx="12">
                  <c:v>0.0209616000000001</c:v>
                </c:pt>
                <c:pt idx="13">
                  <c:v>0.0189743999999998</c:v>
                </c:pt>
                <c:pt idx="14">
                  <c:v>0.0477143999999998</c:v>
                </c:pt>
                <c:pt idx="15">
                  <c:v>0.0918930000000002</c:v>
                </c:pt>
                <c:pt idx="16">
                  <c:v>0.105492</c:v>
                </c:pt>
                <c:pt idx="17">
                  <c:v>0.1211682</c:v>
                </c:pt>
                <c:pt idx="18">
                  <c:v>0.1365648</c:v>
                </c:pt>
                <c:pt idx="19">
                  <c:v>0.1942386</c:v>
                </c:pt>
                <c:pt idx="20">
                  <c:v>0.2505192</c:v>
                </c:pt>
                <c:pt idx="21">
                  <c:v>0.247452</c:v>
                </c:pt>
                <c:pt idx="22">
                  <c:v>0.267237</c:v>
                </c:pt>
                <c:pt idx="23">
                  <c:v>0.2867424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Blad1!$M$1</c:f>
              <c:strCache>
                <c:ptCount val="1"/>
                <c:pt idx="0">
                  <c:v>Etot</c:v>
                </c:pt>
              </c:strCache>
            </c:strRef>
          </c:tx>
          <c:xVal>
            <c:numRef>
              <c:f>Blad1!$G$2:$G$38</c:f>
              <c:numCache>
                <c:formatCode>General</c:formatCode>
                <c:ptCount val="37"/>
                <c:pt idx="0">
                  <c:v>0.0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</c:numCache>
            </c:numRef>
          </c:xVal>
          <c:yVal>
            <c:numRef>
              <c:f>Blad1!$M$2:$M$38</c:f>
              <c:numCache>
                <c:formatCode>General</c:formatCode>
                <c:ptCount val="37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2.4</c:v>
                </c:pt>
                <c:pt idx="18">
                  <c:v>2.4</c:v>
                </c:pt>
                <c:pt idx="19">
                  <c:v>2.4</c:v>
                </c:pt>
                <c:pt idx="20">
                  <c:v>2.4</c:v>
                </c:pt>
                <c:pt idx="21">
                  <c:v>2.4</c:v>
                </c:pt>
                <c:pt idx="22">
                  <c:v>2.4</c:v>
                </c:pt>
                <c:pt idx="23">
                  <c:v>2.4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0265064"/>
        <c:axId val="2120269592"/>
      </c:scatterChart>
      <c:valAx>
        <c:axId val="2120265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120269592"/>
        <c:crosses val="autoZero"/>
        <c:crossBetween val="midCat"/>
      </c:valAx>
      <c:valAx>
        <c:axId val="2120269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02650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266700</xdr:colOff>
      <xdr:row>0</xdr:row>
      <xdr:rowOff>38100</xdr:rowOff>
    </xdr:from>
    <xdr:to>
      <xdr:col>20</xdr:col>
      <xdr:colOff>431800</xdr:colOff>
      <xdr:row>11</xdr:row>
      <xdr:rowOff>25400</xdr:rowOff>
    </xdr:to>
    <xdr:graphicFrame macro="">
      <xdr:nvGraphicFramePr>
        <xdr:cNvPr id="107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236220</xdr:colOff>
      <xdr:row>18</xdr:row>
      <xdr:rowOff>53340</xdr:rowOff>
    </xdr:from>
    <xdr:to>
      <xdr:col>8</xdr:col>
      <xdr:colOff>165100</xdr:colOff>
      <xdr:row>36</xdr:row>
      <xdr:rowOff>53340</xdr:rowOff>
    </xdr:to>
    <xdr:graphicFrame macro="">
      <xdr:nvGraphicFramePr>
        <xdr:cNvPr id="107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 enableFormatConditionsCalculation="0"/>
  <dimension ref="A1:U38"/>
  <sheetViews>
    <sheetView tabSelected="1" topLeftCell="A3" zoomScale="125" zoomScaleNormal="125" zoomScalePageLayoutView="125" workbookViewId="0">
      <selection activeCell="I29" sqref="I29"/>
    </sheetView>
  </sheetViews>
  <sheetFormatPr baseColWidth="10" defaultColWidth="8.83203125" defaultRowHeight="12" x14ac:dyDescent="0"/>
  <cols>
    <col min="2" max="4" width="10" customWidth="1"/>
    <col min="5" max="5" width="12.83203125" customWidth="1"/>
    <col min="8" max="8" width="10.6640625" customWidth="1"/>
    <col min="20" max="20" width="11" customWidth="1"/>
    <col min="21" max="21" width="25.1640625" customWidth="1"/>
  </cols>
  <sheetData>
    <row r="1" spans="1:13" s="1" customFormat="1" ht="84">
      <c r="A1" s="1" t="s">
        <v>0</v>
      </c>
      <c r="B1" s="2" t="s">
        <v>1</v>
      </c>
      <c r="C1" s="2" t="s">
        <v>6</v>
      </c>
      <c r="D1" s="5" t="s">
        <v>11</v>
      </c>
      <c r="E1" s="2" t="s">
        <v>3</v>
      </c>
      <c r="F1" s="2" t="s">
        <v>5</v>
      </c>
      <c r="G1" s="2" t="s">
        <v>2</v>
      </c>
      <c r="H1" s="2" t="s">
        <v>4</v>
      </c>
      <c r="I1" s="1" t="s">
        <v>12</v>
      </c>
      <c r="J1" s="1" t="s">
        <v>13</v>
      </c>
      <c r="K1" s="1" t="s">
        <v>17</v>
      </c>
      <c r="L1" s="1" t="s">
        <v>16</v>
      </c>
      <c r="M1" s="1" t="s">
        <v>14</v>
      </c>
    </row>
    <row r="2" spans="1:13" s="3" customFormat="1">
      <c r="B2" s="3">
        <v>0</v>
      </c>
      <c r="C2" s="3">
        <f>B2/100</f>
        <v>0</v>
      </c>
      <c r="D2" s="3">
        <f>1.02-E2</f>
        <v>1.02</v>
      </c>
      <c r="E2" s="3">
        <v>0</v>
      </c>
      <c r="G2" s="3">
        <v>0</v>
      </c>
      <c r="H2" s="3">
        <v>0</v>
      </c>
      <c r="I2" s="3">
        <f>0.24*9.82*D2</f>
        <v>2.4039359999999999</v>
      </c>
      <c r="J2" s="3">
        <f>0.24*H2^2/2</f>
        <v>0</v>
      </c>
      <c r="K2" s="3">
        <f>I2+J2</f>
        <v>2.4039359999999999</v>
      </c>
      <c r="L2" s="3">
        <f>2.4-K2</f>
        <v>-3.9359999999999395E-3</v>
      </c>
      <c r="M2" s="3">
        <f>I2+J2+L2</f>
        <v>2.4</v>
      </c>
    </row>
    <row r="3" spans="1:13" s="3" customFormat="1">
      <c r="A3" s="3">
        <f>A2+1</f>
        <v>1</v>
      </c>
      <c r="B3" s="3">
        <v>2</v>
      </c>
      <c r="C3" s="3">
        <f>B3/1000</f>
        <v>2E-3</v>
      </c>
      <c r="D3" s="3">
        <f t="shared" ref="D3:D26" si="0">1.02-E3</f>
        <v>1.018</v>
      </c>
      <c r="E3" s="3">
        <f>C3+E2</f>
        <v>2E-3</v>
      </c>
      <c r="F3" s="3">
        <f>C3+C4</f>
        <v>7.0000000000000001E-3</v>
      </c>
      <c r="G3" s="3">
        <f>G2+0.02</f>
        <v>0.02</v>
      </c>
      <c r="H3" s="3">
        <f>F3/0.04</f>
        <v>0.17499999999999999</v>
      </c>
      <c r="I3" s="3">
        <f t="shared" ref="I3:I25" si="1">0.24*9.82*D3</f>
        <v>2.3992223999999998</v>
      </c>
      <c r="J3" s="3">
        <f t="shared" ref="J3:J25" si="2">0.24*H3^2/2</f>
        <v>3.6749999999999994E-3</v>
      </c>
      <c r="K3" s="3">
        <f t="shared" ref="K3:K25" si="3">I3+J3</f>
        <v>2.4028973999999996</v>
      </c>
      <c r="L3" s="3">
        <f t="shared" ref="L3:L25" si="4">2.4-K3</f>
        <v>-2.8973999999997169E-3</v>
      </c>
      <c r="M3" s="3">
        <f t="shared" ref="M3:M25" si="5">I3+J3+L3</f>
        <v>2.4</v>
      </c>
    </row>
    <row r="4" spans="1:13" s="3" customFormat="1">
      <c r="A4" s="3">
        <f t="shared" ref="A4:A26" si="6">A3+1</f>
        <v>2</v>
      </c>
      <c r="B4" s="3">
        <v>5</v>
      </c>
      <c r="C4" s="3">
        <f t="shared" ref="C4:C26" si="7">B4/1000</f>
        <v>5.0000000000000001E-3</v>
      </c>
      <c r="D4" s="3">
        <f t="shared" si="0"/>
        <v>1.0130000000000001</v>
      </c>
      <c r="E4" s="3">
        <f>C4+E3</f>
        <v>7.0000000000000001E-3</v>
      </c>
      <c r="F4" s="3">
        <f>C4+C5</f>
        <v>1.3000000000000001E-2</v>
      </c>
      <c r="G4" s="3">
        <f t="shared" ref="G4:G25" si="8">G3+0.02</f>
        <v>0.04</v>
      </c>
      <c r="H4" s="3">
        <f t="shared" ref="H4:H23" si="9">F4/0.04</f>
        <v>0.32500000000000001</v>
      </c>
      <c r="I4" s="3">
        <f t="shared" si="1"/>
        <v>2.3874384000000002</v>
      </c>
      <c r="J4" s="3">
        <f t="shared" si="2"/>
        <v>1.2675000000000001E-2</v>
      </c>
      <c r="K4" s="3">
        <f t="shared" si="3"/>
        <v>2.4001134000000004</v>
      </c>
      <c r="L4" s="3">
        <f t="shared" si="4"/>
        <v>-1.1340000000048533E-4</v>
      </c>
      <c r="M4" s="3">
        <f t="shared" si="5"/>
        <v>2.4</v>
      </c>
    </row>
    <row r="5" spans="1:13" s="3" customFormat="1">
      <c r="A5" s="3">
        <f t="shared" si="6"/>
        <v>3</v>
      </c>
      <c r="B5" s="3">
        <v>8</v>
      </c>
      <c r="C5" s="3">
        <f t="shared" si="7"/>
        <v>8.0000000000000002E-3</v>
      </c>
      <c r="D5" s="3">
        <f t="shared" si="0"/>
        <v>1.0050000000000001</v>
      </c>
      <c r="E5" s="3">
        <f>C5+E4</f>
        <v>1.4999999999999999E-2</v>
      </c>
      <c r="F5" s="3">
        <f t="shared" ref="F5:F26" si="10">C5+C6</f>
        <v>0.02</v>
      </c>
      <c r="G5" s="3">
        <f t="shared" si="8"/>
        <v>0.06</v>
      </c>
      <c r="H5" s="3">
        <f t="shared" si="9"/>
        <v>0.5</v>
      </c>
      <c r="I5" s="3">
        <f t="shared" si="1"/>
        <v>2.3685840000000002</v>
      </c>
      <c r="J5" s="3">
        <f t="shared" si="2"/>
        <v>0.03</v>
      </c>
      <c r="K5" s="3">
        <f t="shared" si="3"/>
        <v>2.398584</v>
      </c>
      <c r="L5" s="3">
        <f t="shared" si="4"/>
        <v>1.4159999999998618E-3</v>
      </c>
      <c r="M5" s="3">
        <f t="shared" si="5"/>
        <v>2.4</v>
      </c>
    </row>
    <row r="6" spans="1:13" s="3" customFormat="1">
      <c r="A6" s="3">
        <f t="shared" si="6"/>
        <v>4</v>
      </c>
      <c r="B6" s="3">
        <v>12</v>
      </c>
      <c r="C6" s="3">
        <f t="shared" si="7"/>
        <v>1.2E-2</v>
      </c>
      <c r="D6" s="3">
        <f t="shared" si="0"/>
        <v>0.99299999999999999</v>
      </c>
      <c r="E6" s="3">
        <f t="shared" ref="E6:E26" si="11">C6+E5</f>
        <v>2.7E-2</v>
      </c>
      <c r="F6" s="3">
        <f t="shared" si="10"/>
        <v>2.7E-2</v>
      </c>
      <c r="G6" s="3">
        <f t="shared" si="8"/>
        <v>0.08</v>
      </c>
      <c r="H6" s="3">
        <f t="shared" si="9"/>
        <v>0.67499999999999993</v>
      </c>
      <c r="I6" s="3">
        <f t="shared" si="1"/>
        <v>2.3403023999999997</v>
      </c>
      <c r="J6" s="3">
        <f t="shared" si="2"/>
        <v>5.4674999999999987E-2</v>
      </c>
      <c r="K6" s="3">
        <f t="shared" si="3"/>
        <v>2.3949773999999997</v>
      </c>
      <c r="L6" s="3">
        <f t="shared" si="4"/>
        <v>5.0226000000002102E-3</v>
      </c>
      <c r="M6" s="3">
        <f t="shared" si="5"/>
        <v>2.4</v>
      </c>
    </row>
    <row r="7" spans="1:13" s="3" customFormat="1">
      <c r="A7" s="3">
        <f t="shared" si="6"/>
        <v>5</v>
      </c>
      <c r="B7" s="3">
        <v>15</v>
      </c>
      <c r="C7" s="3">
        <f t="shared" si="7"/>
        <v>1.4999999999999999E-2</v>
      </c>
      <c r="D7" s="3">
        <f t="shared" si="0"/>
        <v>0.97799999999999998</v>
      </c>
      <c r="E7" s="3">
        <f>C7+E6</f>
        <v>4.1999999999999996E-2</v>
      </c>
      <c r="F7" s="3">
        <f t="shared" si="10"/>
        <v>3.4000000000000002E-2</v>
      </c>
      <c r="G7" s="3">
        <f t="shared" si="8"/>
        <v>0.1</v>
      </c>
      <c r="H7" s="3">
        <f t="shared" si="9"/>
        <v>0.85000000000000009</v>
      </c>
      <c r="I7" s="3">
        <f t="shared" si="1"/>
        <v>2.3049503999999996</v>
      </c>
      <c r="J7" s="3">
        <f t="shared" si="2"/>
        <v>8.6700000000000013E-2</v>
      </c>
      <c r="K7" s="3">
        <f t="shared" si="3"/>
        <v>2.3916503999999996</v>
      </c>
      <c r="L7" s="3">
        <f t="shared" si="4"/>
        <v>8.3496000000002901E-3</v>
      </c>
      <c r="M7" s="3">
        <f t="shared" si="5"/>
        <v>2.4</v>
      </c>
    </row>
    <row r="8" spans="1:13" s="3" customFormat="1">
      <c r="A8" s="3">
        <f>A7+1</f>
        <v>6</v>
      </c>
      <c r="B8" s="3">
        <v>19</v>
      </c>
      <c r="C8" s="3">
        <f t="shared" si="7"/>
        <v>1.9E-2</v>
      </c>
      <c r="D8" s="3">
        <f t="shared" si="0"/>
        <v>0.95900000000000007</v>
      </c>
      <c r="E8" s="3">
        <f>C8+E7</f>
        <v>6.0999999999999999E-2</v>
      </c>
      <c r="F8" s="3">
        <f t="shared" si="10"/>
        <v>4.1999999999999996E-2</v>
      </c>
      <c r="G8" s="3">
        <f>G7+0.02</f>
        <v>0.12000000000000001</v>
      </c>
      <c r="H8" s="3">
        <f t="shared" si="9"/>
        <v>1.0499999999999998</v>
      </c>
      <c r="I8" s="3">
        <f t="shared" si="1"/>
        <v>2.2601711999999998</v>
      </c>
      <c r="J8" s="3">
        <f t="shared" si="2"/>
        <v>0.13229999999999995</v>
      </c>
      <c r="K8" s="3">
        <f t="shared" si="3"/>
        <v>2.3924711999999997</v>
      </c>
      <c r="L8" s="3">
        <f t="shared" si="4"/>
        <v>7.5288000000002242E-3</v>
      </c>
      <c r="M8" s="3">
        <f t="shared" si="5"/>
        <v>2.4</v>
      </c>
    </row>
    <row r="9" spans="1:13" s="3" customFormat="1">
      <c r="A9" s="3">
        <f t="shared" si="6"/>
        <v>7</v>
      </c>
      <c r="B9" s="3">
        <v>23</v>
      </c>
      <c r="C9" s="3">
        <f t="shared" si="7"/>
        <v>2.3E-2</v>
      </c>
      <c r="D9" s="3">
        <f t="shared" si="0"/>
        <v>0.93600000000000005</v>
      </c>
      <c r="E9" s="3">
        <f t="shared" si="11"/>
        <v>8.3999999999999991E-2</v>
      </c>
      <c r="F9" s="3">
        <f t="shared" si="10"/>
        <v>4.9000000000000002E-2</v>
      </c>
      <c r="G9" s="3">
        <f t="shared" si="8"/>
        <v>0.14000000000000001</v>
      </c>
      <c r="H9" s="3">
        <f t="shared" si="9"/>
        <v>1.2250000000000001</v>
      </c>
      <c r="I9" s="3">
        <f t="shared" si="1"/>
        <v>2.2059647999999998</v>
      </c>
      <c r="J9" s="3">
        <f t="shared" si="2"/>
        <v>0.18007500000000004</v>
      </c>
      <c r="K9" s="3">
        <f t="shared" si="3"/>
        <v>2.3860397999999998</v>
      </c>
      <c r="L9" s="3">
        <f t="shared" si="4"/>
        <v>1.3960200000000089E-2</v>
      </c>
      <c r="M9" s="3">
        <f t="shared" si="5"/>
        <v>2.4</v>
      </c>
    </row>
    <row r="10" spans="1:13" s="3" customFormat="1">
      <c r="A10" s="3">
        <f t="shared" si="6"/>
        <v>8</v>
      </c>
      <c r="B10" s="3">
        <v>26</v>
      </c>
      <c r="C10" s="3">
        <f t="shared" si="7"/>
        <v>2.5999999999999999E-2</v>
      </c>
      <c r="D10" s="3">
        <f t="shared" si="0"/>
        <v>0.91</v>
      </c>
      <c r="E10" s="3">
        <f t="shared" si="11"/>
        <v>0.10999999999999999</v>
      </c>
      <c r="F10" s="3">
        <f t="shared" si="10"/>
        <v>5.6999999999999995E-2</v>
      </c>
      <c r="G10" s="3">
        <f t="shared" si="8"/>
        <v>0.16</v>
      </c>
      <c r="H10" s="3">
        <f t="shared" si="9"/>
        <v>1.4249999999999998</v>
      </c>
      <c r="I10" s="3">
        <f t="shared" si="1"/>
        <v>2.1446879999999999</v>
      </c>
      <c r="J10" s="3">
        <f t="shared" si="2"/>
        <v>0.24367499999999995</v>
      </c>
      <c r="K10" s="3">
        <f t="shared" si="3"/>
        <v>2.388363</v>
      </c>
      <c r="L10" s="3">
        <f t="shared" si="4"/>
        <v>1.1636999999999897E-2</v>
      </c>
      <c r="M10" s="3">
        <f t="shared" si="5"/>
        <v>2.4</v>
      </c>
    </row>
    <row r="11" spans="1:13" s="3" customFormat="1">
      <c r="A11" s="3">
        <f t="shared" si="6"/>
        <v>9</v>
      </c>
      <c r="B11" s="3">
        <v>31</v>
      </c>
      <c r="C11" s="3">
        <f t="shared" si="7"/>
        <v>3.1E-2</v>
      </c>
      <c r="D11" s="3">
        <f t="shared" si="0"/>
        <v>0.879</v>
      </c>
      <c r="E11" s="3">
        <f t="shared" si="11"/>
        <v>0.14099999999999999</v>
      </c>
      <c r="F11" s="3">
        <f t="shared" si="10"/>
        <v>6.6000000000000003E-2</v>
      </c>
      <c r="G11" s="3">
        <f t="shared" si="8"/>
        <v>0.18</v>
      </c>
      <c r="H11" s="3">
        <f t="shared" si="9"/>
        <v>1.6500000000000001</v>
      </c>
      <c r="I11" s="3">
        <f t="shared" si="1"/>
        <v>2.0716272</v>
      </c>
      <c r="J11" s="3">
        <f t="shared" si="2"/>
        <v>0.32670000000000005</v>
      </c>
      <c r="K11" s="3">
        <f t="shared" si="3"/>
        <v>2.3983272000000002</v>
      </c>
      <c r="L11" s="3">
        <f t="shared" si="4"/>
        <v>1.6727999999996968E-3</v>
      </c>
      <c r="M11" s="3">
        <f t="shared" si="5"/>
        <v>2.4</v>
      </c>
    </row>
    <row r="12" spans="1:13" s="3" customFormat="1">
      <c r="A12" s="3">
        <f t="shared" si="6"/>
        <v>10</v>
      </c>
      <c r="B12" s="3">
        <v>35</v>
      </c>
      <c r="C12" s="3">
        <f t="shared" si="7"/>
        <v>3.5000000000000003E-2</v>
      </c>
      <c r="D12" s="3">
        <f t="shared" si="0"/>
        <v>0.84400000000000008</v>
      </c>
      <c r="E12" s="3">
        <f t="shared" si="11"/>
        <v>0.17599999999999999</v>
      </c>
      <c r="F12" s="3">
        <f t="shared" si="10"/>
        <v>7.400000000000001E-2</v>
      </c>
      <c r="G12" s="3">
        <f t="shared" si="8"/>
        <v>0.19999999999999998</v>
      </c>
      <c r="H12" s="3">
        <f t="shared" si="9"/>
        <v>1.8500000000000003</v>
      </c>
      <c r="I12" s="3">
        <f t="shared" si="1"/>
        <v>1.9891392000000001</v>
      </c>
      <c r="J12" s="3">
        <f t="shared" si="2"/>
        <v>0.41070000000000012</v>
      </c>
      <c r="K12" s="3">
        <f t="shared" si="3"/>
        <v>2.3998392000000002</v>
      </c>
      <c r="L12" s="3">
        <f t="shared" si="4"/>
        <v>1.6079999999973893E-4</v>
      </c>
      <c r="M12" s="3">
        <f t="shared" si="5"/>
        <v>2.4</v>
      </c>
    </row>
    <row r="13" spans="1:13" s="3" customFormat="1">
      <c r="A13" s="3">
        <f t="shared" si="6"/>
        <v>11</v>
      </c>
      <c r="B13" s="3">
        <v>39</v>
      </c>
      <c r="C13" s="3">
        <f t="shared" si="7"/>
        <v>3.9E-2</v>
      </c>
      <c r="D13" s="3">
        <f t="shared" si="0"/>
        <v>0.80500000000000005</v>
      </c>
      <c r="E13" s="3">
        <f t="shared" si="11"/>
        <v>0.215</v>
      </c>
      <c r="F13" s="3">
        <f t="shared" si="10"/>
        <v>8.1000000000000003E-2</v>
      </c>
      <c r="G13" s="3">
        <f t="shared" si="8"/>
        <v>0.21999999999999997</v>
      </c>
      <c r="H13" s="3">
        <f t="shared" si="9"/>
        <v>2.0249999999999999</v>
      </c>
      <c r="I13" s="3">
        <f t="shared" si="1"/>
        <v>1.897224</v>
      </c>
      <c r="J13" s="3">
        <f t="shared" si="2"/>
        <v>0.49207499999999998</v>
      </c>
      <c r="K13" s="3">
        <f t="shared" si="3"/>
        <v>2.3892989999999998</v>
      </c>
      <c r="L13" s="3">
        <f t="shared" si="4"/>
        <v>1.0701000000000072E-2</v>
      </c>
      <c r="M13" s="3">
        <f t="shared" si="5"/>
        <v>2.4</v>
      </c>
    </row>
    <row r="14" spans="1:13" s="3" customFormat="1">
      <c r="A14" s="3">
        <f t="shared" si="6"/>
        <v>12</v>
      </c>
      <c r="B14" s="3">
        <v>42</v>
      </c>
      <c r="C14" s="3">
        <f t="shared" si="7"/>
        <v>4.2000000000000003E-2</v>
      </c>
      <c r="D14" s="3">
        <f t="shared" si="0"/>
        <v>0.76300000000000001</v>
      </c>
      <c r="E14" s="3">
        <f t="shared" si="11"/>
        <v>0.25700000000000001</v>
      </c>
      <c r="F14" s="3">
        <f t="shared" si="10"/>
        <v>8.7999999999999995E-2</v>
      </c>
      <c r="G14" s="3">
        <f t="shared" si="8"/>
        <v>0.23999999999999996</v>
      </c>
      <c r="H14" s="3">
        <f t="shared" si="9"/>
        <v>2.1999999999999997</v>
      </c>
      <c r="I14" s="3">
        <f t="shared" si="1"/>
        <v>1.7982383999999998</v>
      </c>
      <c r="J14" s="3">
        <f t="shared" si="2"/>
        <v>0.58079999999999987</v>
      </c>
      <c r="K14" s="3">
        <f t="shared" si="3"/>
        <v>2.3790383999999998</v>
      </c>
      <c r="L14" s="3">
        <f t="shared" si="4"/>
        <v>2.0961600000000136E-2</v>
      </c>
      <c r="M14" s="3">
        <f t="shared" si="5"/>
        <v>2.4</v>
      </c>
    </row>
    <row r="15" spans="1:13" s="3" customFormat="1">
      <c r="A15" s="3">
        <f t="shared" si="6"/>
        <v>13</v>
      </c>
      <c r="B15" s="3">
        <v>46</v>
      </c>
      <c r="C15" s="3">
        <f t="shared" si="7"/>
        <v>4.5999999999999999E-2</v>
      </c>
      <c r="D15" s="3">
        <f t="shared" si="0"/>
        <v>0.71700000000000008</v>
      </c>
      <c r="E15" s="3">
        <f t="shared" si="11"/>
        <v>0.30299999999999999</v>
      </c>
      <c r="F15" s="3">
        <f t="shared" si="10"/>
        <v>9.6000000000000002E-2</v>
      </c>
      <c r="G15" s="3">
        <f t="shared" si="8"/>
        <v>0.25999999999999995</v>
      </c>
      <c r="H15" s="3">
        <f t="shared" si="9"/>
        <v>2.4</v>
      </c>
      <c r="I15" s="3">
        <f t="shared" si="1"/>
        <v>1.6898256</v>
      </c>
      <c r="J15" s="3">
        <f t="shared" si="2"/>
        <v>0.69119999999999993</v>
      </c>
      <c r="K15" s="3">
        <f t="shared" si="3"/>
        <v>2.3810256000000001</v>
      </c>
      <c r="L15" s="3">
        <f t="shared" si="4"/>
        <v>1.8974399999999836E-2</v>
      </c>
      <c r="M15" s="3">
        <f t="shared" si="5"/>
        <v>2.4</v>
      </c>
    </row>
    <row r="16" spans="1:13" s="3" customFormat="1">
      <c r="A16" s="3">
        <f t="shared" si="6"/>
        <v>14</v>
      </c>
      <c r="B16" s="3">
        <v>50</v>
      </c>
      <c r="C16" s="3">
        <f t="shared" si="7"/>
        <v>0.05</v>
      </c>
      <c r="D16" s="3">
        <f t="shared" si="0"/>
        <v>0.66700000000000004</v>
      </c>
      <c r="E16" s="3">
        <f t="shared" si="11"/>
        <v>0.35299999999999998</v>
      </c>
      <c r="F16" s="3">
        <f t="shared" si="10"/>
        <v>0.10200000000000001</v>
      </c>
      <c r="G16" s="3">
        <f t="shared" si="8"/>
        <v>0.27999999999999997</v>
      </c>
      <c r="H16" s="3">
        <f t="shared" si="9"/>
        <v>2.5500000000000003</v>
      </c>
      <c r="I16" s="3">
        <f t="shared" si="1"/>
        <v>1.5719855999999999</v>
      </c>
      <c r="J16" s="3">
        <f t="shared" si="2"/>
        <v>0.7803000000000001</v>
      </c>
      <c r="K16" s="3">
        <f t="shared" si="3"/>
        <v>2.3522856000000001</v>
      </c>
      <c r="L16" s="3">
        <f t="shared" si="4"/>
        <v>4.7714399999999824E-2</v>
      </c>
      <c r="M16" s="3">
        <f t="shared" si="5"/>
        <v>2.4</v>
      </c>
    </row>
    <row r="17" spans="1:21" s="3" customFormat="1">
      <c r="A17" s="3">
        <f t="shared" si="6"/>
        <v>15</v>
      </c>
      <c r="B17" s="3">
        <v>52</v>
      </c>
      <c r="C17" s="3">
        <f t="shared" si="7"/>
        <v>5.1999999999999998E-2</v>
      </c>
      <c r="D17" s="3">
        <f t="shared" si="0"/>
        <v>0.61499999999999999</v>
      </c>
      <c r="E17" s="3">
        <f t="shared" si="11"/>
        <v>0.40499999999999997</v>
      </c>
      <c r="F17" s="3">
        <f t="shared" si="10"/>
        <v>0.107</v>
      </c>
      <c r="G17" s="3">
        <f t="shared" si="8"/>
        <v>0.3</v>
      </c>
      <c r="H17" s="3">
        <f t="shared" si="9"/>
        <v>2.6749999999999998</v>
      </c>
      <c r="I17" s="3">
        <f t="shared" si="1"/>
        <v>1.4494319999999998</v>
      </c>
      <c r="J17" s="3">
        <f t="shared" si="2"/>
        <v>0.85867499999999986</v>
      </c>
      <c r="K17" s="3">
        <f t="shared" si="3"/>
        <v>2.3081069999999997</v>
      </c>
      <c r="L17" s="3">
        <f t="shared" si="4"/>
        <v>9.1893000000000225E-2</v>
      </c>
      <c r="M17" s="3">
        <f t="shared" si="5"/>
        <v>2.4</v>
      </c>
      <c r="T17" s="3" t="s">
        <v>7</v>
      </c>
    </row>
    <row r="18" spans="1:21" s="3" customFormat="1">
      <c r="A18" s="3">
        <f t="shared" si="6"/>
        <v>16</v>
      </c>
      <c r="B18" s="3">
        <v>55</v>
      </c>
      <c r="C18" s="3">
        <f t="shared" si="7"/>
        <v>5.5E-2</v>
      </c>
      <c r="D18" s="3">
        <f t="shared" si="0"/>
        <v>0.56000000000000005</v>
      </c>
      <c r="E18" s="3">
        <f t="shared" si="11"/>
        <v>0.45999999999999996</v>
      </c>
      <c r="F18" s="3">
        <f t="shared" si="10"/>
        <v>0.11399999999999999</v>
      </c>
      <c r="G18" s="3">
        <f t="shared" si="8"/>
        <v>0.32</v>
      </c>
      <c r="H18" s="3">
        <f t="shared" si="9"/>
        <v>2.8499999999999996</v>
      </c>
      <c r="I18" s="3">
        <f t="shared" si="1"/>
        <v>1.3198080000000001</v>
      </c>
      <c r="J18" s="3">
        <f t="shared" si="2"/>
        <v>0.97469999999999979</v>
      </c>
      <c r="K18" s="3">
        <f t="shared" si="3"/>
        <v>2.294508</v>
      </c>
      <c r="L18" s="3">
        <f t="shared" si="4"/>
        <v>0.10549199999999992</v>
      </c>
      <c r="M18" s="3">
        <f t="shared" si="5"/>
        <v>2.4</v>
      </c>
      <c r="T18" s="3">
        <f>(H24-H3)/(G24-G3)</f>
        <v>8.690476190476188</v>
      </c>
      <c r="U18" s="3" t="s">
        <v>8</v>
      </c>
    </row>
    <row r="19" spans="1:21" s="3" customFormat="1">
      <c r="A19" s="3">
        <f t="shared" si="6"/>
        <v>17</v>
      </c>
      <c r="B19" s="3">
        <v>59</v>
      </c>
      <c r="C19" s="3">
        <f t="shared" si="7"/>
        <v>5.8999999999999997E-2</v>
      </c>
      <c r="D19" s="3">
        <f t="shared" si="0"/>
        <v>0.50100000000000011</v>
      </c>
      <c r="E19" s="3">
        <f t="shared" si="11"/>
        <v>0.51899999999999991</v>
      </c>
      <c r="F19" s="3">
        <f>C19+C20</f>
        <v>0.121</v>
      </c>
      <c r="G19" s="3">
        <f t="shared" si="8"/>
        <v>0.34</v>
      </c>
      <c r="H19" s="3">
        <f t="shared" si="9"/>
        <v>3.0249999999999999</v>
      </c>
      <c r="I19" s="3">
        <f t="shared" si="1"/>
        <v>1.1807568000000002</v>
      </c>
      <c r="J19" s="3">
        <f t="shared" si="2"/>
        <v>1.0980749999999999</v>
      </c>
      <c r="K19" s="3">
        <f t="shared" si="3"/>
        <v>2.2788317999999999</v>
      </c>
      <c r="L19" s="3">
        <f t="shared" si="4"/>
        <v>0.12116820000000006</v>
      </c>
      <c r="M19" s="3">
        <f t="shared" si="5"/>
        <v>2.4</v>
      </c>
      <c r="T19" s="3">
        <f>(H18-H4)/(G18-G4)</f>
        <v>9.0178571428571406</v>
      </c>
      <c r="U19" s="3" t="s">
        <v>9</v>
      </c>
    </row>
    <row r="20" spans="1:21" s="3" customFormat="1">
      <c r="A20" s="3">
        <f t="shared" si="6"/>
        <v>18</v>
      </c>
      <c r="B20" s="3">
        <v>62</v>
      </c>
      <c r="C20" s="3">
        <f t="shared" si="7"/>
        <v>6.2E-2</v>
      </c>
      <c r="D20" s="3">
        <f t="shared" si="0"/>
        <v>0.43900000000000006</v>
      </c>
      <c r="E20" s="3">
        <f t="shared" si="11"/>
        <v>0.58099999999999996</v>
      </c>
      <c r="F20" s="3">
        <f t="shared" si="10"/>
        <v>0.128</v>
      </c>
      <c r="G20" s="3">
        <f t="shared" si="8"/>
        <v>0.36000000000000004</v>
      </c>
      <c r="H20" s="3">
        <f t="shared" si="9"/>
        <v>3.2</v>
      </c>
      <c r="I20" s="3">
        <f t="shared" si="1"/>
        <v>1.0346352000000001</v>
      </c>
      <c r="J20" s="3">
        <f t="shared" si="2"/>
        <v>1.2288000000000001</v>
      </c>
      <c r="K20" s="3">
        <f t="shared" si="3"/>
        <v>2.2634352</v>
      </c>
      <c r="L20" s="3">
        <f t="shared" si="4"/>
        <v>0.13656479999999993</v>
      </c>
      <c r="M20" s="3">
        <f t="shared" si="5"/>
        <v>2.4</v>
      </c>
    </row>
    <row r="21" spans="1:21" s="3" customFormat="1">
      <c r="A21" s="3">
        <f t="shared" si="6"/>
        <v>19</v>
      </c>
      <c r="B21" s="3">
        <v>66</v>
      </c>
      <c r="C21" s="3">
        <f t="shared" si="7"/>
        <v>6.6000000000000003E-2</v>
      </c>
      <c r="D21" s="3">
        <f t="shared" si="0"/>
        <v>0.373</v>
      </c>
      <c r="E21" s="3">
        <f t="shared" si="11"/>
        <v>0.64700000000000002</v>
      </c>
      <c r="F21" s="3">
        <f t="shared" si="10"/>
        <v>0.13300000000000001</v>
      </c>
      <c r="G21" s="3">
        <f t="shared" si="8"/>
        <v>0.38000000000000006</v>
      </c>
      <c r="H21" s="3">
        <f t="shared" si="9"/>
        <v>3.3250000000000002</v>
      </c>
      <c r="I21" s="3">
        <f t="shared" si="1"/>
        <v>0.87908639999999993</v>
      </c>
      <c r="J21" s="3">
        <f t="shared" si="2"/>
        <v>1.326675</v>
      </c>
      <c r="K21" s="3">
        <f t="shared" si="3"/>
        <v>2.2057614000000001</v>
      </c>
      <c r="L21" s="3">
        <f t="shared" si="4"/>
        <v>0.19423859999999982</v>
      </c>
      <c r="M21" s="3">
        <f t="shared" si="5"/>
        <v>2.4</v>
      </c>
    </row>
    <row r="22" spans="1:21" s="3" customFormat="1">
      <c r="A22" s="3">
        <f t="shared" si="6"/>
        <v>20</v>
      </c>
      <c r="B22" s="3">
        <v>67</v>
      </c>
      <c r="C22" s="3">
        <f t="shared" si="7"/>
        <v>6.7000000000000004E-2</v>
      </c>
      <c r="D22" s="3">
        <f t="shared" si="0"/>
        <v>0.30600000000000005</v>
      </c>
      <c r="E22" s="3">
        <f t="shared" si="11"/>
        <v>0.71399999999999997</v>
      </c>
      <c r="F22" s="3">
        <f t="shared" si="10"/>
        <v>0.13800000000000001</v>
      </c>
      <c r="G22" s="3">
        <f t="shared" si="8"/>
        <v>0.40000000000000008</v>
      </c>
      <c r="H22" s="3">
        <f t="shared" si="9"/>
        <v>3.45</v>
      </c>
      <c r="I22" s="3">
        <f t="shared" si="1"/>
        <v>0.72118080000000007</v>
      </c>
      <c r="J22" s="3">
        <f t="shared" si="2"/>
        <v>1.4283000000000001</v>
      </c>
      <c r="K22" s="3">
        <f t="shared" si="3"/>
        <v>2.1494808000000001</v>
      </c>
      <c r="L22" s="3">
        <f t="shared" si="4"/>
        <v>0.25051919999999983</v>
      </c>
      <c r="M22" s="3">
        <f t="shared" si="5"/>
        <v>2.4</v>
      </c>
    </row>
    <row r="23" spans="1:21" s="3" customFormat="1">
      <c r="A23" s="3">
        <f t="shared" si="6"/>
        <v>21</v>
      </c>
      <c r="B23" s="3">
        <v>71</v>
      </c>
      <c r="C23" s="3">
        <f t="shared" si="7"/>
        <v>7.0999999999999994E-2</v>
      </c>
      <c r="D23" s="3">
        <f t="shared" si="0"/>
        <v>0.2350000000000001</v>
      </c>
      <c r="E23" s="3">
        <f t="shared" si="11"/>
        <v>0.78499999999999992</v>
      </c>
      <c r="F23" s="3">
        <f t="shared" si="10"/>
        <v>0.14599999999999999</v>
      </c>
      <c r="G23" s="3">
        <f t="shared" si="8"/>
        <v>0.4200000000000001</v>
      </c>
      <c r="H23" s="3">
        <f t="shared" si="9"/>
        <v>3.65</v>
      </c>
      <c r="I23" s="3">
        <f t="shared" si="1"/>
        <v>0.55384800000000023</v>
      </c>
      <c r="J23" s="3">
        <f t="shared" si="2"/>
        <v>1.5987</v>
      </c>
      <c r="K23" s="3">
        <f t="shared" si="3"/>
        <v>2.1525480000000003</v>
      </c>
      <c r="L23" s="3">
        <f t="shared" si="4"/>
        <v>0.24745199999999956</v>
      </c>
      <c r="M23" s="3">
        <f t="shared" si="5"/>
        <v>2.4</v>
      </c>
      <c r="T23" s="3" t="s">
        <v>10</v>
      </c>
    </row>
    <row r="24" spans="1:21" s="3" customFormat="1">
      <c r="A24" s="3">
        <f t="shared" si="6"/>
        <v>22</v>
      </c>
      <c r="B24" s="3">
        <v>75</v>
      </c>
      <c r="C24" s="3">
        <f t="shared" si="7"/>
        <v>7.4999999999999997E-2</v>
      </c>
      <c r="D24" s="3">
        <f t="shared" si="0"/>
        <v>0.16000000000000014</v>
      </c>
      <c r="E24" s="3">
        <f t="shared" si="11"/>
        <v>0.85999999999999988</v>
      </c>
      <c r="F24" s="3">
        <f t="shared" si="10"/>
        <v>0.153</v>
      </c>
      <c r="G24" s="3">
        <f t="shared" si="8"/>
        <v>0.44000000000000011</v>
      </c>
      <c r="H24" s="3">
        <f>F24/0.04</f>
        <v>3.8249999999999997</v>
      </c>
      <c r="I24" s="3">
        <f t="shared" si="1"/>
        <v>0.37708800000000031</v>
      </c>
      <c r="J24" s="3">
        <f t="shared" si="2"/>
        <v>1.7556749999999997</v>
      </c>
      <c r="K24" s="3">
        <f t="shared" si="3"/>
        <v>2.1327629999999997</v>
      </c>
      <c r="L24" s="3">
        <f t="shared" si="4"/>
        <v>0.26723700000000017</v>
      </c>
      <c r="M24" s="3">
        <f t="shared" si="5"/>
        <v>2.4</v>
      </c>
      <c r="T24" s="4" t="e">
        <f>2*E26/(G26)/(G26)</f>
        <v>#DIV/0!</v>
      </c>
    </row>
    <row r="25" spans="1:21" s="3" customFormat="1">
      <c r="A25" s="3">
        <f t="shared" si="6"/>
        <v>23</v>
      </c>
      <c r="B25" s="3">
        <v>78</v>
      </c>
      <c r="C25" s="3">
        <f t="shared" si="7"/>
        <v>7.8E-2</v>
      </c>
      <c r="D25" s="3">
        <f t="shared" si="0"/>
        <v>8.2000000000000184E-2</v>
      </c>
      <c r="E25" s="3">
        <f t="shared" si="11"/>
        <v>0.93799999999999983</v>
      </c>
      <c r="F25" s="3">
        <f t="shared" si="10"/>
        <v>0.16</v>
      </c>
      <c r="G25" s="3">
        <f t="shared" si="8"/>
        <v>0.46000000000000013</v>
      </c>
      <c r="H25" s="3">
        <f>F25/0.04</f>
        <v>4</v>
      </c>
      <c r="I25" s="3">
        <f t="shared" si="1"/>
        <v>0.19325760000000042</v>
      </c>
      <c r="J25" s="3">
        <f t="shared" si="2"/>
        <v>1.92</v>
      </c>
      <c r="K25" s="3">
        <f t="shared" si="3"/>
        <v>2.1132576000000003</v>
      </c>
      <c r="L25" s="3">
        <f t="shared" si="4"/>
        <v>0.28674239999999962</v>
      </c>
      <c r="M25" s="3">
        <f t="shared" si="5"/>
        <v>2.4</v>
      </c>
    </row>
    <row r="26" spans="1:21" s="3" customFormat="1">
      <c r="A26" s="3">
        <f t="shared" si="6"/>
        <v>24</v>
      </c>
      <c r="B26" s="3">
        <v>82</v>
      </c>
      <c r="C26" s="3">
        <f t="shared" si="7"/>
        <v>8.2000000000000003E-2</v>
      </c>
      <c r="D26" s="3">
        <f t="shared" si="0"/>
        <v>0</v>
      </c>
      <c r="E26" s="3">
        <f t="shared" si="11"/>
        <v>1.0199999999999998</v>
      </c>
      <c r="F26" s="3">
        <f t="shared" si="10"/>
        <v>8.2000000000000003E-2</v>
      </c>
      <c r="J26" s="3" t="s">
        <v>15</v>
      </c>
    </row>
    <row r="27" spans="1:21" s="3" customFormat="1"/>
    <row r="28" spans="1:21" s="3" customFormat="1"/>
    <row r="29" spans="1:21" s="3" customFormat="1"/>
    <row r="30" spans="1:21" s="3" customFormat="1"/>
    <row r="31" spans="1:21" s="3" customFormat="1"/>
    <row r="32" spans="1:21" s="3" customFormat="1"/>
    <row r="33" s="3" customFormat="1"/>
    <row r="34" s="3" customFormat="1"/>
    <row r="35" s="3" customFormat="1"/>
    <row r="36" s="3" customFormat="1"/>
    <row r="37" s="3" customFormat="1"/>
    <row r="38" s="3" customFormat="1"/>
  </sheetData>
  <phoneticPr fontId="0" type="noConversion"/>
  <pageMargins left="0.75" right="0.75" top="1" bottom="1" header="0.5" footer="0.5"/>
  <pageSetup paperSize="9" orientation="portrait"/>
  <headerFooter>
    <oddFooter>&amp;L© Lernia Jobb &amp;&amp; Karriär AB  2010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 enableFormatConditionsCalculation="0"/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 enableFormatConditionsCalculation="0"/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Lernia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Håkan Elderstig</dc:creator>
  <cp:lastModifiedBy>Håkan Elderstig</cp:lastModifiedBy>
  <cp:lastPrinted>2010-01-26T10:30:33Z</cp:lastPrinted>
  <dcterms:created xsi:type="dcterms:W3CDTF">2000-03-02T09:55:09Z</dcterms:created>
  <dcterms:modified xsi:type="dcterms:W3CDTF">2013-11-17T09:44:06Z</dcterms:modified>
</cp:coreProperties>
</file>